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onas.guidolin\Desktop\"/>
    </mc:Choice>
  </mc:AlternateContent>
  <bookViews>
    <workbookView xWindow="360" yWindow="120" windowWidth="10410" windowHeight="7335" activeTab="5"/>
  </bookViews>
  <sheets>
    <sheet name="Vergleich Varianten" sheetId="9" r:id="rId1"/>
    <sheet name="V1 0 Polizisten" sheetId="10" r:id="rId2"/>
    <sheet name="V2 2 Polizisten" sheetId="3" r:id="rId3"/>
    <sheet name="V3 3 Polizisten" sheetId="4" r:id="rId4"/>
    <sheet name="V4 4 Polizisten" sheetId="8" r:id="rId5"/>
    <sheet name="Initialkosten Startjahr" sheetId="11" r:id="rId6"/>
  </sheets>
  <externalReferences>
    <externalReference r:id="rId7"/>
  </externalReferences>
  <definedNames>
    <definedName name="FrMinusRG">'[1]Variable Daten'!$C$26</definedName>
    <definedName name="FrMinusVA">'[1]Variable Daten'!$C$18</definedName>
    <definedName name="FrPlusRG">'[1]Variable Daten'!$C$22</definedName>
    <definedName name="FrPlusVA">'[1]Variable Daten'!$C$14</definedName>
    <definedName name="SatzMinusRG">'[1]Variable Daten'!$C$28</definedName>
    <definedName name="SatzMinusVA">'[1]Variable Daten'!$C$20</definedName>
    <definedName name="SatzPlusRG">'[1]Variable Daten'!$C$24</definedName>
    <definedName name="SatzPlusVA">'[1]Variable Daten'!$C$16</definedName>
    <definedName name="Sozial">'[1]Variable Daten'!$C$11</definedName>
  </definedNames>
  <calcPr calcId="162913"/>
</workbook>
</file>

<file path=xl/calcChain.xml><?xml version="1.0" encoding="utf-8"?>
<calcChain xmlns="http://schemas.openxmlformats.org/spreadsheetml/2006/main">
  <c r="E16" i="9" l="1"/>
  <c r="C17" i="9"/>
  <c r="D17" i="9"/>
  <c r="F17" i="9"/>
  <c r="D16" i="9"/>
  <c r="C16" i="9"/>
  <c r="B17" i="9"/>
  <c r="B16" i="9"/>
  <c r="I87" i="4"/>
  <c r="C87" i="4"/>
  <c r="F14" i="9"/>
  <c r="E14" i="9"/>
  <c r="D14" i="9"/>
  <c r="C14" i="9"/>
  <c r="B14" i="9"/>
  <c r="J76" i="10"/>
  <c r="J86" i="4" l="1"/>
  <c r="I77" i="10" l="1"/>
  <c r="I78" i="10"/>
  <c r="E21" i="9"/>
  <c r="D21" i="9"/>
  <c r="C21" i="9"/>
  <c r="I11" i="3"/>
  <c r="D36" i="11"/>
  <c r="E35" i="11" s="1"/>
  <c r="G27" i="11"/>
  <c r="G26" i="11"/>
  <c r="G25" i="11"/>
  <c r="G23" i="11"/>
  <c r="G22" i="11"/>
  <c r="G21" i="11"/>
  <c r="G20" i="11"/>
  <c r="G19" i="11"/>
  <c r="G18" i="11"/>
  <c r="G17" i="11"/>
  <c r="E34" i="11" l="1"/>
  <c r="G12" i="11"/>
  <c r="G14" i="11" s="1"/>
  <c r="G35" i="11" l="1"/>
  <c r="G34" i="11"/>
  <c r="G36" i="11" l="1"/>
  <c r="I162" i="8" l="1"/>
  <c r="C162" i="8" s="1"/>
  <c r="I163" i="4"/>
  <c r="C163" i="4" s="1"/>
  <c r="I157" i="3"/>
  <c r="C157" i="3" s="1"/>
  <c r="F91" i="3"/>
  <c r="F24" i="9" l="1"/>
  <c r="I156" i="8" l="1"/>
  <c r="C156" i="8" s="1"/>
  <c r="A156" i="8"/>
  <c r="I155" i="8"/>
  <c r="C155" i="8" s="1"/>
  <c r="D154" i="8"/>
  <c r="I153" i="8"/>
  <c r="C153" i="8" s="1"/>
  <c r="A153" i="8"/>
  <c r="I152" i="8"/>
  <c r="C152" i="8"/>
  <c r="D151" i="8"/>
  <c r="I150" i="8"/>
  <c r="C150" i="8" s="1"/>
  <c r="I149" i="8"/>
  <c r="C149" i="8" s="1"/>
  <c r="I148" i="8"/>
  <c r="C148" i="8" s="1"/>
  <c r="D147" i="8"/>
  <c r="C154" i="10"/>
  <c r="I146" i="10"/>
  <c r="C146" i="10" s="1"/>
  <c r="I145" i="10"/>
  <c r="C145" i="10" s="1"/>
  <c r="D144" i="10"/>
  <c r="I143" i="10"/>
  <c r="C143" i="10" s="1"/>
  <c r="A143" i="10"/>
  <c r="I142" i="10"/>
  <c r="C142" i="10" s="1"/>
  <c r="D141" i="10"/>
  <c r="I140" i="10"/>
  <c r="C140" i="10" s="1"/>
  <c r="A140" i="10"/>
  <c r="I139" i="10"/>
  <c r="C139" i="10" s="1"/>
  <c r="D138" i="10"/>
  <c r="I137" i="10"/>
  <c r="C137" i="10" s="1"/>
  <c r="A137" i="10"/>
  <c r="I136" i="10"/>
  <c r="C136" i="10" s="1"/>
  <c r="D135" i="10"/>
  <c r="I134" i="10"/>
  <c r="C134" i="10" s="1"/>
  <c r="A134" i="10"/>
  <c r="I133" i="10"/>
  <c r="C133" i="10" s="1"/>
  <c r="D132" i="10"/>
  <c r="I131" i="10"/>
  <c r="C131" i="10" s="1"/>
  <c r="A131" i="10"/>
  <c r="J130" i="10"/>
  <c r="J12" i="10" s="1"/>
  <c r="D129" i="10"/>
  <c r="I128" i="10"/>
  <c r="C128" i="10" s="1"/>
  <c r="A128" i="10"/>
  <c r="I127" i="10"/>
  <c r="C127" i="10" s="1"/>
  <c r="D126" i="10"/>
  <c r="I125" i="10"/>
  <c r="C125" i="10" s="1"/>
  <c r="A125" i="10"/>
  <c r="I124" i="10"/>
  <c r="C124" i="10" s="1"/>
  <c r="D123" i="10"/>
  <c r="D120" i="10" s="1"/>
  <c r="I122" i="10"/>
  <c r="C122" i="10" s="1"/>
  <c r="I121" i="10"/>
  <c r="C121" i="10" s="1"/>
  <c r="I119" i="10"/>
  <c r="C119" i="10" s="1"/>
  <c r="I118" i="10"/>
  <c r="C118" i="10" s="1"/>
  <c r="D117" i="10"/>
  <c r="I116" i="10"/>
  <c r="C116" i="10" s="1"/>
  <c r="A116" i="10"/>
  <c r="I115" i="10"/>
  <c r="C115" i="10" s="1"/>
  <c r="D114" i="10"/>
  <c r="I113" i="10"/>
  <c r="C113" i="10" s="1"/>
  <c r="A113" i="10"/>
  <c r="I112" i="10"/>
  <c r="C112" i="10" s="1"/>
  <c r="D111" i="10"/>
  <c r="I110" i="10"/>
  <c r="C110" i="10" s="1"/>
  <c r="I109" i="10"/>
  <c r="C109" i="10" s="1"/>
  <c r="D108" i="10"/>
  <c r="I107" i="10"/>
  <c r="C107" i="10" s="1"/>
  <c r="A107" i="10"/>
  <c r="I106" i="10"/>
  <c r="C106" i="10" s="1"/>
  <c r="D105" i="10"/>
  <c r="I104" i="10"/>
  <c r="C104" i="10" s="1"/>
  <c r="A104" i="10"/>
  <c r="I103" i="10"/>
  <c r="C103" i="10" s="1"/>
  <c r="D102" i="10"/>
  <c r="I101" i="10"/>
  <c r="C101" i="10" s="1"/>
  <c r="A101" i="10"/>
  <c r="I100" i="10"/>
  <c r="C100" i="10" s="1"/>
  <c r="D99" i="10"/>
  <c r="I98" i="10"/>
  <c r="C98" i="10" s="1"/>
  <c r="I97" i="10"/>
  <c r="C97" i="10" s="1"/>
  <c r="D96" i="10"/>
  <c r="I95" i="10"/>
  <c r="C95" i="10" s="1"/>
  <c r="A95" i="10"/>
  <c r="I94" i="10"/>
  <c r="C94" i="10" s="1"/>
  <c r="D93" i="10"/>
  <c r="I92" i="10"/>
  <c r="C92" i="10" s="1"/>
  <c r="I91" i="10"/>
  <c r="C91" i="10" s="1"/>
  <c r="D90" i="10"/>
  <c r="J89" i="10"/>
  <c r="C89" i="10" s="1"/>
  <c r="A89" i="10"/>
  <c r="J88" i="10"/>
  <c r="C88" i="10" s="1"/>
  <c r="D87" i="10"/>
  <c r="I86" i="10"/>
  <c r="C86" i="10" s="1"/>
  <c r="A86" i="10"/>
  <c r="I85" i="10"/>
  <c r="C85" i="10" s="1"/>
  <c r="D84" i="10"/>
  <c r="I83" i="10"/>
  <c r="C83" i="10" s="1"/>
  <c r="A83" i="10"/>
  <c r="J81" i="10"/>
  <c r="C81" i="10" s="1"/>
  <c r="J80" i="10"/>
  <c r="C80" i="10" s="1"/>
  <c r="J79" i="10"/>
  <c r="C79" i="10" s="1"/>
  <c r="D75" i="10"/>
  <c r="I74" i="10"/>
  <c r="C74" i="10" s="1"/>
  <c r="A74" i="10"/>
  <c r="I73" i="10"/>
  <c r="C73" i="10" s="1"/>
  <c r="D72" i="10"/>
  <c r="I71" i="10"/>
  <c r="C71" i="10" s="1"/>
  <c r="I70" i="10"/>
  <c r="C70" i="10" s="1"/>
  <c r="D69" i="10"/>
  <c r="I68" i="10"/>
  <c r="C68" i="10" s="1"/>
  <c r="I67" i="10"/>
  <c r="C67" i="10" s="1"/>
  <c r="D66" i="10"/>
  <c r="J65" i="10"/>
  <c r="C65" i="10" s="1"/>
  <c r="I64" i="10"/>
  <c r="C64" i="10" s="1"/>
  <c r="I63" i="10"/>
  <c r="C63" i="10" s="1"/>
  <c r="J62" i="10"/>
  <c r="C62" i="10" s="1"/>
  <c r="J61" i="10"/>
  <c r="C61" i="10" s="1"/>
  <c r="D60" i="10"/>
  <c r="I59" i="10"/>
  <c r="C59" i="10" s="1"/>
  <c r="I58" i="10"/>
  <c r="C58" i="10" s="1"/>
  <c r="D57" i="10"/>
  <c r="I56" i="10"/>
  <c r="C56" i="10" s="1"/>
  <c r="A56" i="10"/>
  <c r="I55" i="10"/>
  <c r="C55" i="10" s="1"/>
  <c r="D54" i="10"/>
  <c r="I53" i="10"/>
  <c r="C53" i="10" s="1"/>
  <c r="A53" i="10"/>
  <c r="I52" i="10"/>
  <c r="C52" i="10" s="1"/>
  <c r="D51" i="10"/>
  <c r="I50" i="10"/>
  <c r="C50" i="10" s="1"/>
  <c r="A50" i="10"/>
  <c r="I49" i="10"/>
  <c r="C49" i="10" s="1"/>
  <c r="D48" i="10"/>
  <c r="I47" i="10"/>
  <c r="C47" i="10" s="1"/>
  <c r="I46" i="10"/>
  <c r="C46" i="10" s="1"/>
  <c r="D45" i="10"/>
  <c r="I44" i="10"/>
  <c r="C44" i="10" s="1"/>
  <c r="A44" i="10"/>
  <c r="I43" i="10"/>
  <c r="C43" i="10" s="1"/>
  <c r="D42" i="10"/>
  <c r="I41" i="10"/>
  <c r="C41" i="10" s="1"/>
  <c r="I40" i="10"/>
  <c r="C40" i="10" s="1"/>
  <c r="D39" i="10"/>
  <c r="I38" i="10"/>
  <c r="C38" i="10" s="1"/>
  <c r="A38" i="10"/>
  <c r="I37" i="10"/>
  <c r="C37" i="10" s="1"/>
  <c r="D36" i="10"/>
  <c r="I35" i="10"/>
  <c r="C35" i="10" s="1"/>
  <c r="A35" i="10"/>
  <c r="I34" i="10"/>
  <c r="C34" i="10" s="1"/>
  <c r="D33" i="10"/>
  <c r="I32" i="10"/>
  <c r="C32" i="10" s="1"/>
  <c r="A32" i="10"/>
  <c r="I31" i="10"/>
  <c r="C31" i="10" s="1"/>
  <c r="D30" i="10"/>
  <c r="I29" i="10"/>
  <c r="C29" i="10" s="1"/>
  <c r="A29" i="10"/>
  <c r="I28" i="10"/>
  <c r="C28" i="10" s="1"/>
  <c r="D27" i="10"/>
  <c r="I26" i="10"/>
  <c r="C26" i="10" s="1"/>
  <c r="A26" i="10"/>
  <c r="I25" i="10"/>
  <c r="C25" i="10" s="1"/>
  <c r="D24" i="10"/>
  <c r="I23" i="10"/>
  <c r="C23" i="10" s="1"/>
  <c r="A23" i="10"/>
  <c r="I22" i="10"/>
  <c r="C22" i="10" s="1"/>
  <c r="D21" i="10"/>
  <c r="I20" i="10"/>
  <c r="C20" i="10" s="1"/>
  <c r="A20" i="10"/>
  <c r="I19" i="10"/>
  <c r="C19" i="10" s="1"/>
  <c r="D18" i="10"/>
  <c r="I17" i="10"/>
  <c r="C17" i="10" s="1"/>
  <c r="A17" i="10"/>
  <c r="I16" i="10"/>
  <c r="C16" i="10" s="1"/>
  <c r="D15" i="10"/>
  <c r="F82" i="10" l="1"/>
  <c r="I82" i="10" s="1"/>
  <c r="I11" i="10" s="1"/>
  <c r="B19" i="9" s="1"/>
  <c r="B21" i="9"/>
  <c r="C151" i="8"/>
  <c r="C154" i="8"/>
  <c r="C82" i="10"/>
  <c r="C75" i="10" s="1"/>
  <c r="B18" i="9"/>
  <c r="C102" i="10"/>
  <c r="C111" i="10"/>
  <c r="C117" i="10"/>
  <c r="C105" i="10"/>
  <c r="C114" i="10"/>
  <c r="C135" i="10"/>
  <c r="C69" i="10"/>
  <c r="C72" i="10"/>
  <c r="C21" i="10"/>
  <c r="C33" i="10"/>
  <c r="C90" i="10"/>
  <c r="C144" i="10"/>
  <c r="C24" i="10"/>
  <c r="C42" i="10"/>
  <c r="C51" i="10"/>
  <c r="C141" i="10"/>
  <c r="D153" i="10"/>
  <c r="C132" i="10"/>
  <c r="C39" i="10"/>
  <c r="C130" i="10"/>
  <c r="C129" i="10" s="1"/>
  <c r="C126" i="10"/>
  <c r="C123" i="10"/>
  <c r="C120" i="10" s="1"/>
  <c r="C99" i="10"/>
  <c r="C66" i="10"/>
  <c r="C60" i="10"/>
  <c r="J11" i="10"/>
  <c r="C54" i="10"/>
  <c r="C45" i="10"/>
  <c r="C36" i="10"/>
  <c r="C147" i="8"/>
  <c r="C15" i="10"/>
  <c r="C27" i="10"/>
  <c r="C96" i="10"/>
  <c r="C18" i="10"/>
  <c r="C30" i="10"/>
  <c r="C57" i="10"/>
  <c r="C84" i="10"/>
  <c r="C93" i="10"/>
  <c r="C138" i="10"/>
  <c r="C48" i="10"/>
  <c r="C87" i="10"/>
  <c r="C108" i="10"/>
  <c r="I12" i="10"/>
  <c r="J13" i="10" l="1"/>
  <c r="G153" i="10" s="1"/>
  <c r="B13" i="9"/>
  <c r="C12" i="10"/>
  <c r="B24" i="9"/>
  <c r="B27" i="9" s="1"/>
  <c r="B29" i="9" s="1"/>
  <c r="B22" i="9"/>
  <c r="C11" i="10"/>
  <c r="C162" i="10"/>
  <c r="I13" i="10"/>
  <c r="B26" i="9" s="1"/>
  <c r="D63" i="3"/>
  <c r="C178" i="3"/>
  <c r="J68" i="3"/>
  <c r="J102" i="3"/>
  <c r="J108" i="4"/>
  <c r="J74" i="4"/>
  <c r="K12" i="8"/>
  <c r="K13" i="8"/>
  <c r="D16" i="8"/>
  <c r="I17" i="8"/>
  <c r="A18" i="8"/>
  <c r="I18" i="8"/>
  <c r="C18" i="8" s="1"/>
  <c r="D19" i="8"/>
  <c r="I20" i="8"/>
  <c r="C20" i="8" s="1"/>
  <c r="I21" i="8"/>
  <c r="C21" i="8" s="1"/>
  <c r="A22" i="8"/>
  <c r="I22" i="8"/>
  <c r="C22" i="8" s="1"/>
  <c r="D23" i="8"/>
  <c r="I24" i="8"/>
  <c r="C24" i="8" s="1"/>
  <c r="A25" i="8"/>
  <c r="I25" i="8"/>
  <c r="C25" i="8" s="1"/>
  <c r="D26" i="8"/>
  <c r="I27" i="8"/>
  <c r="C27" i="8" s="1"/>
  <c r="A28" i="8"/>
  <c r="I28" i="8"/>
  <c r="C28" i="8" s="1"/>
  <c r="D29" i="8"/>
  <c r="I30" i="8"/>
  <c r="C30" i="8" s="1"/>
  <c r="A31" i="8"/>
  <c r="I31" i="8"/>
  <c r="C31" i="8" s="1"/>
  <c r="D32" i="8"/>
  <c r="I33" i="8"/>
  <c r="C33" i="8" s="1"/>
  <c r="A34" i="8"/>
  <c r="I34" i="8"/>
  <c r="C34" i="8" s="1"/>
  <c r="D35" i="8"/>
  <c r="I36" i="8"/>
  <c r="C36" i="8" s="1"/>
  <c r="I37" i="8"/>
  <c r="C37" i="8" s="1"/>
  <c r="A38" i="8"/>
  <c r="I38" i="8"/>
  <c r="C38" i="8" s="1"/>
  <c r="D39" i="8"/>
  <c r="I40" i="8"/>
  <c r="C40" i="8" s="1"/>
  <c r="I41" i="8"/>
  <c r="C41" i="8" s="1"/>
  <c r="A42" i="8"/>
  <c r="I42" i="8"/>
  <c r="C42" i="8" s="1"/>
  <c r="D43" i="8"/>
  <c r="I44" i="8"/>
  <c r="C44" i="8" s="1"/>
  <c r="I45" i="8"/>
  <c r="C45" i="8" s="1"/>
  <c r="I46" i="8"/>
  <c r="C46" i="8" s="1"/>
  <c r="D47" i="8"/>
  <c r="I48" i="8"/>
  <c r="C48" i="8" s="1"/>
  <c r="I49" i="8"/>
  <c r="C49" i="8" s="1"/>
  <c r="A50" i="8"/>
  <c r="I50" i="8"/>
  <c r="C50" i="8" s="1"/>
  <c r="D51" i="8"/>
  <c r="I52" i="8"/>
  <c r="C52" i="8" s="1"/>
  <c r="I53" i="8"/>
  <c r="C53" i="8" s="1"/>
  <c r="I54" i="8"/>
  <c r="C54" i="8" s="1"/>
  <c r="I55" i="8"/>
  <c r="C55" i="8" s="1"/>
  <c r="D56" i="8"/>
  <c r="I57" i="8"/>
  <c r="C57" i="8" s="1"/>
  <c r="A58" i="8"/>
  <c r="I58" i="8"/>
  <c r="C58" i="8" s="1"/>
  <c r="D59" i="8"/>
  <c r="I60" i="8"/>
  <c r="C60" i="8" s="1"/>
  <c r="A61" i="8"/>
  <c r="I61" i="8"/>
  <c r="C61" i="8" s="1"/>
  <c r="D62" i="8"/>
  <c r="I63" i="8"/>
  <c r="C63" i="8" s="1"/>
  <c r="A64" i="8"/>
  <c r="I64" i="8"/>
  <c r="C64" i="8" s="1"/>
  <c r="D65" i="8"/>
  <c r="I66" i="8"/>
  <c r="C66" i="8" s="1"/>
  <c r="I67" i="8"/>
  <c r="C67" i="8" s="1"/>
  <c r="I68" i="8"/>
  <c r="C68" i="8" s="1"/>
  <c r="D69" i="8"/>
  <c r="J70" i="8"/>
  <c r="C70" i="8" s="1"/>
  <c r="J71" i="8"/>
  <c r="C71" i="8" s="1"/>
  <c r="I72" i="8"/>
  <c r="C72" i="8" s="1"/>
  <c r="I73" i="8"/>
  <c r="C73" i="8" s="1"/>
  <c r="J74" i="8"/>
  <c r="C74" i="8" s="1"/>
  <c r="D75" i="8"/>
  <c r="I76" i="8"/>
  <c r="C76" i="8" s="1"/>
  <c r="I77" i="8"/>
  <c r="C77" i="8" s="1"/>
  <c r="D78" i="8"/>
  <c r="I79" i="8"/>
  <c r="C79" i="8" s="1"/>
  <c r="I80" i="8"/>
  <c r="C80" i="8" s="1"/>
  <c r="I81" i="8"/>
  <c r="C81" i="8" s="1"/>
  <c r="D82" i="8"/>
  <c r="I83" i="8"/>
  <c r="C83" i="8" s="1"/>
  <c r="A84" i="8"/>
  <c r="I84" i="8"/>
  <c r="C84" i="8" s="1"/>
  <c r="D85" i="8"/>
  <c r="J86" i="8"/>
  <c r="C86" i="8" s="1"/>
  <c r="J87" i="8"/>
  <c r="C87" i="8" s="1"/>
  <c r="J88" i="8"/>
  <c r="C88" i="8" s="1"/>
  <c r="J89" i="8"/>
  <c r="C89" i="8" s="1"/>
  <c r="I90" i="8"/>
  <c r="C90" i="8" s="1"/>
  <c r="I91" i="8"/>
  <c r="C91" i="8" s="1"/>
  <c r="I92" i="8"/>
  <c r="C92" i="8" s="1"/>
  <c r="C93" i="8"/>
  <c r="I93" i="8"/>
  <c r="I94" i="8"/>
  <c r="C94" i="8" s="1"/>
  <c r="I95" i="8"/>
  <c r="C95" i="8" s="1"/>
  <c r="A97" i="8"/>
  <c r="I97" i="8"/>
  <c r="C97" i="8" s="1"/>
  <c r="D98" i="8"/>
  <c r="I99" i="8"/>
  <c r="C99" i="8" s="1"/>
  <c r="I100" i="8"/>
  <c r="C100" i="8" s="1"/>
  <c r="I101" i="8"/>
  <c r="C101" i="8" s="1"/>
  <c r="A102" i="8"/>
  <c r="I102" i="8"/>
  <c r="C102" i="8" s="1"/>
  <c r="D103" i="8"/>
  <c r="I104" i="8"/>
  <c r="C104" i="8" s="1"/>
  <c r="I105" i="8"/>
  <c r="C105" i="8" s="1"/>
  <c r="J106" i="8"/>
  <c r="C106" i="8" s="1"/>
  <c r="A107" i="8"/>
  <c r="J107" i="8"/>
  <c r="C107" i="8" s="1"/>
  <c r="D108" i="8"/>
  <c r="I109" i="8"/>
  <c r="C109" i="8" s="1"/>
  <c r="I110" i="8"/>
  <c r="C110" i="8" s="1"/>
  <c r="D111" i="8"/>
  <c r="I112" i="8"/>
  <c r="C112" i="8" s="1"/>
  <c r="I113" i="8"/>
  <c r="C113" i="8" s="1"/>
  <c r="A114" i="8"/>
  <c r="I114" i="8"/>
  <c r="C114" i="8" s="1"/>
  <c r="D115" i="8"/>
  <c r="I116" i="8"/>
  <c r="C116" i="8" s="1"/>
  <c r="I117" i="8"/>
  <c r="C117" i="8" s="1"/>
  <c r="I118" i="8"/>
  <c r="C118" i="8" s="1"/>
  <c r="I119" i="8"/>
  <c r="C119" i="8" s="1"/>
  <c r="I120" i="8"/>
  <c r="C120" i="8" s="1"/>
  <c r="I121" i="8"/>
  <c r="C121" i="8" s="1"/>
  <c r="I122" i="8"/>
  <c r="C122" i="8" s="1"/>
  <c r="I123" i="8"/>
  <c r="C123" i="8" s="1"/>
  <c r="I124" i="8"/>
  <c r="C124" i="8" s="1"/>
  <c r="D125" i="8"/>
  <c r="I126" i="8"/>
  <c r="C126" i="8" s="1"/>
  <c r="I127" i="8"/>
  <c r="C127" i="8" s="1"/>
  <c r="A128" i="8"/>
  <c r="I128" i="8"/>
  <c r="C128" i="8" s="1"/>
  <c r="D129" i="8"/>
  <c r="I130" i="8"/>
  <c r="C130" i="8" s="1"/>
  <c r="A131" i="8"/>
  <c r="I131" i="8"/>
  <c r="C131" i="8" s="1"/>
  <c r="D132" i="8"/>
  <c r="I133" i="8"/>
  <c r="C133" i="8" s="1"/>
  <c r="A134" i="8"/>
  <c r="I134" i="8"/>
  <c r="C134" i="8" s="1"/>
  <c r="D135" i="8"/>
  <c r="I136" i="8"/>
  <c r="C136" i="8" s="1"/>
  <c r="I137" i="8"/>
  <c r="C137" i="8" s="1"/>
  <c r="D138" i="8"/>
  <c r="I139" i="8"/>
  <c r="C139" i="8" s="1"/>
  <c r="A140" i="8"/>
  <c r="I140" i="8"/>
  <c r="C140" i="8" s="1"/>
  <c r="D141" i="8"/>
  <c r="I142" i="8"/>
  <c r="C142" i="8" s="1"/>
  <c r="A143" i="8"/>
  <c r="I143" i="8"/>
  <c r="C143" i="8" s="1"/>
  <c r="D144" i="8"/>
  <c r="I145" i="8"/>
  <c r="C145" i="8" s="1"/>
  <c r="I146" i="8"/>
  <c r="C146" i="8" s="1"/>
  <c r="D157" i="8"/>
  <c r="J158" i="8"/>
  <c r="J13" i="8" s="1"/>
  <c r="A159" i="8"/>
  <c r="I159" i="8"/>
  <c r="D160" i="8"/>
  <c r="I161" i="8"/>
  <c r="C161" i="8" s="1"/>
  <c r="A163" i="8"/>
  <c r="I163" i="8"/>
  <c r="C163" i="8" s="1"/>
  <c r="D164" i="8"/>
  <c r="I165" i="8"/>
  <c r="C165" i="8" s="1"/>
  <c r="A166" i="8"/>
  <c r="I166" i="8"/>
  <c r="C166" i="8" s="1"/>
  <c r="D167" i="8"/>
  <c r="I168" i="8"/>
  <c r="C168" i="8" s="1"/>
  <c r="A169" i="8"/>
  <c r="I169" i="8"/>
  <c r="C169" i="8" s="1"/>
  <c r="D170" i="8"/>
  <c r="I171" i="8"/>
  <c r="A172" i="8"/>
  <c r="I172" i="8"/>
  <c r="C172" i="8" s="1"/>
  <c r="D173" i="8"/>
  <c r="I174" i="8"/>
  <c r="C174" i="8" s="1"/>
  <c r="I175" i="8"/>
  <c r="C175" i="8" s="1"/>
  <c r="C184" i="8"/>
  <c r="F96" i="8" s="1"/>
  <c r="I96" i="8" s="1"/>
  <c r="K13" i="4"/>
  <c r="K12" i="4"/>
  <c r="D174" i="4"/>
  <c r="D171" i="4"/>
  <c r="D168" i="4"/>
  <c r="D165" i="4"/>
  <c r="D161" i="4"/>
  <c r="D158" i="4"/>
  <c r="D155" i="4"/>
  <c r="D152" i="4"/>
  <c r="D148" i="4"/>
  <c r="D145" i="4"/>
  <c r="D142" i="4"/>
  <c r="D139" i="4"/>
  <c r="D136" i="4"/>
  <c r="D133" i="4"/>
  <c r="D130" i="4"/>
  <c r="D126" i="4"/>
  <c r="D116" i="4"/>
  <c r="D112" i="4"/>
  <c r="D109" i="4"/>
  <c r="D104" i="4"/>
  <c r="D99" i="4"/>
  <c r="D85" i="4"/>
  <c r="D82" i="4"/>
  <c r="D78" i="4"/>
  <c r="D75" i="4"/>
  <c r="D69" i="4"/>
  <c r="D65" i="4"/>
  <c r="D62" i="4"/>
  <c r="D59" i="4"/>
  <c r="D56" i="4"/>
  <c r="D51" i="4"/>
  <c r="D47" i="4"/>
  <c r="D43" i="4"/>
  <c r="D39" i="4"/>
  <c r="D35" i="4"/>
  <c r="D32" i="4"/>
  <c r="D29" i="4"/>
  <c r="D26" i="4"/>
  <c r="D23" i="4"/>
  <c r="D19" i="4"/>
  <c r="C96" i="8" l="1"/>
  <c r="E18" i="9"/>
  <c r="C132" i="8"/>
  <c r="D183" i="8"/>
  <c r="C13" i="10"/>
  <c r="C171" i="8"/>
  <c r="C170" i="8" s="1"/>
  <c r="I13" i="8"/>
  <c r="E24" i="9" s="1"/>
  <c r="F153" i="10"/>
  <c r="F154" i="10" s="1"/>
  <c r="F162" i="10" s="1"/>
  <c r="I12" i="8"/>
  <c r="D177" i="3"/>
  <c r="C144" i="8"/>
  <c r="C78" i="8"/>
  <c r="C138" i="8"/>
  <c r="C160" i="8"/>
  <c r="C98" i="8"/>
  <c r="C59" i="8"/>
  <c r="C56" i="8"/>
  <c r="C51" i="8"/>
  <c r="C108" i="8"/>
  <c r="C39" i="8"/>
  <c r="C62" i="8"/>
  <c r="C158" i="8"/>
  <c r="C141" i="8"/>
  <c r="C35" i="8"/>
  <c r="C26" i="8"/>
  <c r="C23" i="8"/>
  <c r="C135" i="8"/>
  <c r="C125" i="8"/>
  <c r="C29" i="8"/>
  <c r="C164" i="8"/>
  <c r="K14" i="8"/>
  <c r="G183" i="8" s="1"/>
  <c r="C167" i="8"/>
  <c r="C129" i="8"/>
  <c r="C82" i="8"/>
  <c r="C173" i="8"/>
  <c r="C115" i="8"/>
  <c r="C85" i="8"/>
  <c r="C69" i="8"/>
  <c r="C65" i="8"/>
  <c r="C32" i="8"/>
  <c r="C19" i="8"/>
  <c r="C111" i="8"/>
  <c r="C103" i="8"/>
  <c r="C75" i="8"/>
  <c r="C47" i="8"/>
  <c r="C43" i="8"/>
  <c r="D182" i="8"/>
  <c r="C159" i="8"/>
  <c r="C157" i="8" s="1"/>
  <c r="C17" i="8"/>
  <c r="C16" i="8" s="1"/>
  <c r="J12" i="8"/>
  <c r="I157" i="4"/>
  <c r="C157" i="4" s="1"/>
  <c r="A157" i="4"/>
  <c r="I156" i="4"/>
  <c r="C156" i="4" s="1"/>
  <c r="I154" i="4"/>
  <c r="C154" i="4" s="1"/>
  <c r="A154" i="4"/>
  <c r="I153" i="4"/>
  <c r="C153" i="4" s="1"/>
  <c r="I151" i="4"/>
  <c r="C151" i="4" s="1"/>
  <c r="I150" i="4"/>
  <c r="C150" i="4" s="1"/>
  <c r="I149" i="4"/>
  <c r="C149" i="4" s="1"/>
  <c r="J159" i="4"/>
  <c r="A160" i="4"/>
  <c r="I160" i="4"/>
  <c r="C160" i="4" s="1"/>
  <c r="I148" i="3"/>
  <c r="C148" i="3" s="1"/>
  <c r="A148" i="3"/>
  <c r="I147" i="3"/>
  <c r="C147" i="3" s="1"/>
  <c r="D146" i="3"/>
  <c r="D142" i="3" s="1"/>
  <c r="I143" i="3"/>
  <c r="C143" i="3" s="1"/>
  <c r="I144" i="3"/>
  <c r="C144" i="3" s="1"/>
  <c r="E19" i="9" l="1"/>
  <c r="E17" i="9" s="1"/>
  <c r="J13" i="4"/>
  <c r="C159" i="4"/>
  <c r="C158" i="4" s="1"/>
  <c r="J14" i="8"/>
  <c r="G182" i="8" s="1"/>
  <c r="E13" i="9"/>
  <c r="F13" i="9"/>
  <c r="C13" i="8"/>
  <c r="C148" i="4"/>
  <c r="I153" i="10"/>
  <c r="I162" i="10" s="1"/>
  <c r="C193" i="8"/>
  <c r="C192" i="8"/>
  <c r="C12" i="8"/>
  <c r="I14" i="8"/>
  <c r="C155" i="4"/>
  <c r="C152" i="4"/>
  <c r="C146" i="3"/>
  <c r="C185" i="4"/>
  <c r="I176" i="4"/>
  <c r="C176" i="4" s="1"/>
  <c r="I175" i="4"/>
  <c r="C175" i="4" s="1"/>
  <c r="I173" i="4"/>
  <c r="C173" i="4" s="1"/>
  <c r="A173" i="4"/>
  <c r="I172" i="4"/>
  <c r="C172" i="4" s="1"/>
  <c r="I170" i="4"/>
  <c r="C170" i="4" s="1"/>
  <c r="A170" i="4"/>
  <c r="I169" i="4"/>
  <c r="C169" i="4" s="1"/>
  <c r="I167" i="4"/>
  <c r="C167" i="4" s="1"/>
  <c r="A167" i="4"/>
  <c r="I166" i="4"/>
  <c r="C166" i="4" s="1"/>
  <c r="I164" i="4"/>
  <c r="C164" i="4" s="1"/>
  <c r="A164" i="4"/>
  <c r="I162" i="4"/>
  <c r="I147" i="4"/>
  <c r="C147" i="4" s="1"/>
  <c r="I146" i="4"/>
  <c r="C146" i="4" s="1"/>
  <c r="I144" i="4"/>
  <c r="C144" i="4" s="1"/>
  <c r="A144" i="4"/>
  <c r="I143" i="4"/>
  <c r="C143" i="4" s="1"/>
  <c r="I141" i="4"/>
  <c r="C141" i="4" s="1"/>
  <c r="A141" i="4"/>
  <c r="I140" i="4"/>
  <c r="C140" i="4" s="1"/>
  <c r="I138" i="4"/>
  <c r="C138" i="4" s="1"/>
  <c r="I137" i="4"/>
  <c r="C137" i="4" s="1"/>
  <c r="I135" i="4"/>
  <c r="C135" i="4" s="1"/>
  <c r="A135" i="4"/>
  <c r="I134" i="4"/>
  <c r="C134" i="4" s="1"/>
  <c r="I132" i="4"/>
  <c r="C132" i="4" s="1"/>
  <c r="A132" i="4"/>
  <c r="I131" i="4"/>
  <c r="C131" i="4" s="1"/>
  <c r="I129" i="4"/>
  <c r="C129" i="4" s="1"/>
  <c r="A129" i="4"/>
  <c r="I128" i="4"/>
  <c r="C128" i="4" s="1"/>
  <c r="I127" i="4"/>
  <c r="C127" i="4" s="1"/>
  <c r="I125" i="4"/>
  <c r="C125" i="4" s="1"/>
  <c r="I124" i="4"/>
  <c r="C124" i="4" s="1"/>
  <c r="I123" i="4"/>
  <c r="C123" i="4" s="1"/>
  <c r="I122" i="4"/>
  <c r="C122" i="4" s="1"/>
  <c r="I121" i="4"/>
  <c r="C121" i="4" s="1"/>
  <c r="I120" i="4"/>
  <c r="C120" i="4" s="1"/>
  <c r="I119" i="4"/>
  <c r="C119" i="4" s="1"/>
  <c r="I118" i="4"/>
  <c r="C118" i="4" s="1"/>
  <c r="I117" i="4"/>
  <c r="C117" i="4" s="1"/>
  <c r="I115" i="4"/>
  <c r="C115" i="4" s="1"/>
  <c r="A115" i="4"/>
  <c r="I114" i="4"/>
  <c r="C114" i="4" s="1"/>
  <c r="I113" i="4"/>
  <c r="C113" i="4" s="1"/>
  <c r="I111" i="4"/>
  <c r="C111" i="4" s="1"/>
  <c r="I110" i="4"/>
  <c r="C110" i="4" s="1"/>
  <c r="C108" i="4"/>
  <c r="A108" i="4"/>
  <c r="J107" i="4"/>
  <c r="C107" i="4" s="1"/>
  <c r="I106" i="4"/>
  <c r="C106" i="4" s="1"/>
  <c r="I105" i="4"/>
  <c r="C105" i="4" s="1"/>
  <c r="I103" i="4"/>
  <c r="C103" i="4" s="1"/>
  <c r="A103" i="4"/>
  <c r="I102" i="4"/>
  <c r="C102" i="4" s="1"/>
  <c r="I101" i="4"/>
  <c r="C101" i="4" s="1"/>
  <c r="I100" i="4"/>
  <c r="C100" i="4" s="1"/>
  <c r="I98" i="4"/>
  <c r="C98" i="4" s="1"/>
  <c r="A98" i="4"/>
  <c r="I96" i="4"/>
  <c r="C96" i="4" s="1"/>
  <c r="I95" i="4"/>
  <c r="C95" i="4" s="1"/>
  <c r="I94" i="4"/>
  <c r="C94" i="4" s="1"/>
  <c r="I93" i="4"/>
  <c r="C93" i="4" s="1"/>
  <c r="I92" i="4"/>
  <c r="C92" i="4" s="1"/>
  <c r="I91" i="4"/>
  <c r="C91" i="4" s="1"/>
  <c r="J90" i="4"/>
  <c r="C90" i="4" s="1"/>
  <c r="J89" i="4"/>
  <c r="C89" i="4" s="1"/>
  <c r="J88" i="4"/>
  <c r="C86" i="4"/>
  <c r="I84" i="4"/>
  <c r="C84" i="4" s="1"/>
  <c r="A84" i="4"/>
  <c r="I83" i="4"/>
  <c r="C83" i="4" s="1"/>
  <c r="I81" i="4"/>
  <c r="C81" i="4" s="1"/>
  <c r="I80" i="4"/>
  <c r="C80" i="4" s="1"/>
  <c r="I79" i="4"/>
  <c r="C79" i="4" s="1"/>
  <c r="I77" i="4"/>
  <c r="C77" i="4" s="1"/>
  <c r="I76" i="4"/>
  <c r="C76" i="4" s="1"/>
  <c r="C74" i="4"/>
  <c r="I73" i="4"/>
  <c r="C73" i="4" s="1"/>
  <c r="I72" i="4"/>
  <c r="C72" i="4" s="1"/>
  <c r="J71" i="4"/>
  <c r="C71" i="4" s="1"/>
  <c r="J70" i="4"/>
  <c r="C70" i="4" s="1"/>
  <c r="I68" i="4"/>
  <c r="C68" i="4" s="1"/>
  <c r="I67" i="4"/>
  <c r="C67" i="4" s="1"/>
  <c r="I66" i="4"/>
  <c r="C66" i="4" s="1"/>
  <c r="I64" i="4"/>
  <c r="C64" i="4" s="1"/>
  <c r="A64" i="4"/>
  <c r="I63" i="4"/>
  <c r="C63" i="4" s="1"/>
  <c r="I61" i="4"/>
  <c r="C61" i="4" s="1"/>
  <c r="A61" i="4"/>
  <c r="I60" i="4"/>
  <c r="C60" i="4" s="1"/>
  <c r="I58" i="4"/>
  <c r="C58" i="4" s="1"/>
  <c r="A58" i="4"/>
  <c r="I57" i="4"/>
  <c r="C57" i="4" s="1"/>
  <c r="I55" i="4"/>
  <c r="C55" i="4" s="1"/>
  <c r="I54" i="4"/>
  <c r="C54" i="4" s="1"/>
  <c r="I53" i="4"/>
  <c r="C53" i="4" s="1"/>
  <c r="I52" i="4"/>
  <c r="C52" i="4" s="1"/>
  <c r="I50" i="4"/>
  <c r="C50" i="4" s="1"/>
  <c r="I49" i="4"/>
  <c r="C49" i="4" s="1"/>
  <c r="I48" i="4"/>
  <c r="C48" i="4" s="1"/>
  <c r="I46" i="4"/>
  <c r="C46" i="4" s="1"/>
  <c r="I45" i="4"/>
  <c r="C45" i="4" s="1"/>
  <c r="I44" i="4"/>
  <c r="C44" i="4" s="1"/>
  <c r="I42" i="4"/>
  <c r="C42" i="4" s="1"/>
  <c r="I41" i="4"/>
  <c r="C41" i="4" s="1"/>
  <c r="I40" i="4"/>
  <c r="C40" i="4" s="1"/>
  <c r="I38" i="4"/>
  <c r="C38" i="4" s="1"/>
  <c r="I37" i="4"/>
  <c r="I36" i="4"/>
  <c r="C36" i="4" s="1"/>
  <c r="I34" i="4"/>
  <c r="C34" i="4" s="1"/>
  <c r="I33" i="4"/>
  <c r="C33" i="4" s="1"/>
  <c r="I31" i="4"/>
  <c r="C31" i="4" s="1"/>
  <c r="I30" i="4"/>
  <c r="C30" i="4" s="1"/>
  <c r="I28" i="4"/>
  <c r="C28" i="4" s="1"/>
  <c r="I27" i="4"/>
  <c r="C27" i="4" s="1"/>
  <c r="I25" i="4"/>
  <c r="C25" i="4" s="1"/>
  <c r="I24" i="4"/>
  <c r="C24" i="4" s="1"/>
  <c r="C23" i="4" s="1"/>
  <c r="I22" i="4"/>
  <c r="C22" i="4" s="1"/>
  <c r="I21" i="4"/>
  <c r="C21" i="4" s="1"/>
  <c r="I20" i="4"/>
  <c r="C20" i="4" s="1"/>
  <c r="I18" i="4"/>
  <c r="C18" i="4" s="1"/>
  <c r="A18" i="4"/>
  <c r="I17" i="4"/>
  <c r="D16" i="4"/>
  <c r="E22" i="9" l="1"/>
  <c r="E26" i="9"/>
  <c r="E29" i="9" s="1"/>
  <c r="C29" i="4"/>
  <c r="C47" i="4"/>
  <c r="D184" i="4"/>
  <c r="F97" i="4"/>
  <c r="I97" i="4" s="1"/>
  <c r="C19" i="4"/>
  <c r="C14" i="8"/>
  <c r="C39" i="4"/>
  <c r="C51" i="4"/>
  <c r="C88" i="4"/>
  <c r="J12" i="4"/>
  <c r="C69" i="4"/>
  <c r="C26" i="4"/>
  <c r="C32" i="4"/>
  <c r="C43" i="4"/>
  <c r="C75" i="4"/>
  <c r="I13" i="4"/>
  <c r="D24" i="9" s="1"/>
  <c r="C162" i="4"/>
  <c r="C161" i="4" s="1"/>
  <c r="F183" i="8"/>
  <c r="F182" i="8"/>
  <c r="I12" i="4"/>
  <c r="D19" i="9" s="1"/>
  <c r="C37" i="4"/>
  <c r="C35" i="4" s="1"/>
  <c r="C109" i="4"/>
  <c r="C82" i="4"/>
  <c r="C116" i="4"/>
  <c r="C17" i="4"/>
  <c r="C16" i="4" s="1"/>
  <c r="C136" i="4"/>
  <c r="C145" i="4"/>
  <c r="C174" i="4"/>
  <c r="C65" i="4"/>
  <c r="C130" i="4"/>
  <c r="C165" i="4"/>
  <c r="C168" i="4"/>
  <c r="K14" i="4"/>
  <c r="G184" i="4" s="1"/>
  <c r="C56" i="4"/>
  <c r="C62" i="4"/>
  <c r="C133" i="4"/>
  <c r="C78" i="4"/>
  <c r="C104" i="4"/>
  <c r="C112" i="4"/>
  <c r="C126" i="4"/>
  <c r="C139" i="4"/>
  <c r="C142" i="4"/>
  <c r="C59" i="4"/>
  <c r="C99" i="4"/>
  <c r="C171" i="4"/>
  <c r="D183" i="4"/>
  <c r="E27" i="9" l="1"/>
  <c r="E28" i="9"/>
  <c r="C97" i="4"/>
  <c r="C85" i="4" s="1"/>
  <c r="D18" i="9"/>
  <c r="D26" i="9"/>
  <c r="D29" i="9" s="1"/>
  <c r="J14" i="4"/>
  <c r="G183" i="4" s="1"/>
  <c r="D13" i="9"/>
  <c r="D22" i="9"/>
  <c r="C13" i="4"/>
  <c r="C194" i="4"/>
  <c r="C193" i="4"/>
  <c r="I182" i="8"/>
  <c r="I192" i="8" s="1"/>
  <c r="F184" i="8"/>
  <c r="K182" i="8"/>
  <c r="I183" i="8"/>
  <c r="I193" i="8" s="1"/>
  <c r="K183" i="8"/>
  <c r="I14" i="4"/>
  <c r="C12" i="4"/>
  <c r="I166" i="3"/>
  <c r="C14" i="4" l="1"/>
  <c r="F192" i="8"/>
  <c r="F193" i="8"/>
  <c r="K184" i="8"/>
  <c r="F183" i="4"/>
  <c r="D27" i="9" s="1"/>
  <c r="F184" i="4"/>
  <c r="D28" i="9" s="1"/>
  <c r="K184" i="4" l="1"/>
  <c r="I184" i="4"/>
  <c r="I194" i="4" s="1"/>
  <c r="K183" i="4"/>
  <c r="F185" i="4"/>
  <c r="I183" i="4"/>
  <c r="I193" i="4" s="1"/>
  <c r="J153" i="3"/>
  <c r="J12" i="3" s="1"/>
  <c r="J101" i="3"/>
  <c r="J82" i="3"/>
  <c r="C82" i="3" s="1"/>
  <c r="J83" i="3"/>
  <c r="C83" i="3" s="1"/>
  <c r="J84" i="3"/>
  <c r="C84" i="3" s="1"/>
  <c r="J81" i="3"/>
  <c r="J65" i="3"/>
  <c r="C65" i="3" s="1"/>
  <c r="J64" i="3"/>
  <c r="I44" i="3"/>
  <c r="C44" i="3" s="1"/>
  <c r="I41" i="3"/>
  <c r="C41" i="3" s="1"/>
  <c r="I38" i="3"/>
  <c r="C38" i="3" s="1"/>
  <c r="I35" i="3"/>
  <c r="C35" i="3" s="1"/>
  <c r="I19" i="3"/>
  <c r="C19" i="3" s="1"/>
  <c r="I128" i="3"/>
  <c r="C128" i="3" s="1"/>
  <c r="I129" i="3"/>
  <c r="C129" i="3" s="1"/>
  <c r="I131" i="3"/>
  <c r="C131" i="3" s="1"/>
  <c r="I132" i="3"/>
  <c r="C132" i="3" s="1"/>
  <c r="I134" i="3"/>
  <c r="C134" i="3" s="1"/>
  <c r="I135" i="3"/>
  <c r="C135" i="3" s="1"/>
  <c r="I137" i="3"/>
  <c r="C137" i="3" s="1"/>
  <c r="I138" i="3"/>
  <c r="C138" i="3" s="1"/>
  <c r="I140" i="3"/>
  <c r="C140" i="3" s="1"/>
  <c r="I141" i="3"/>
  <c r="C141" i="3" s="1"/>
  <c r="I145" i="3"/>
  <c r="C145" i="3" s="1"/>
  <c r="I150" i="3"/>
  <c r="C150" i="3" s="1"/>
  <c r="I151" i="3"/>
  <c r="C151" i="3" s="1"/>
  <c r="I154" i="3"/>
  <c r="I156" i="3"/>
  <c r="I158" i="3"/>
  <c r="C158" i="3" s="1"/>
  <c r="I160" i="3"/>
  <c r="I161" i="3"/>
  <c r="C161" i="3" s="1"/>
  <c r="I163" i="3"/>
  <c r="C163" i="3" s="1"/>
  <c r="I164" i="3"/>
  <c r="C164" i="3" s="1"/>
  <c r="I167" i="3"/>
  <c r="C167" i="3" s="1"/>
  <c r="I169" i="3"/>
  <c r="C169" i="3" s="1"/>
  <c r="I170" i="3"/>
  <c r="C170" i="3" s="1"/>
  <c r="I126" i="3"/>
  <c r="C126" i="3" s="1"/>
  <c r="I125" i="3"/>
  <c r="C125" i="3" s="1"/>
  <c r="I122" i="3"/>
  <c r="C122" i="3" s="1"/>
  <c r="I123" i="3"/>
  <c r="C123" i="3" s="1"/>
  <c r="I121" i="3"/>
  <c r="C121" i="3" s="1"/>
  <c r="I112" i="3"/>
  <c r="C112" i="3" s="1"/>
  <c r="I113" i="3"/>
  <c r="C113" i="3" s="1"/>
  <c r="I114" i="3"/>
  <c r="C114" i="3" s="1"/>
  <c r="I115" i="3"/>
  <c r="C115" i="3" s="1"/>
  <c r="I116" i="3"/>
  <c r="C116" i="3" s="1"/>
  <c r="I117" i="3"/>
  <c r="C117" i="3" s="1"/>
  <c r="I118" i="3"/>
  <c r="C118" i="3" s="1"/>
  <c r="I119" i="3"/>
  <c r="C119" i="3" s="1"/>
  <c r="I111" i="3"/>
  <c r="C111" i="3" s="1"/>
  <c r="I108" i="3"/>
  <c r="C108" i="3" s="1"/>
  <c r="I109" i="3"/>
  <c r="C109" i="3" s="1"/>
  <c r="I107" i="3"/>
  <c r="C107" i="3" s="1"/>
  <c r="I105" i="3"/>
  <c r="C105" i="3" s="1"/>
  <c r="I104" i="3"/>
  <c r="C104" i="3" s="1"/>
  <c r="I100" i="3"/>
  <c r="C100" i="3" s="1"/>
  <c r="C102" i="3"/>
  <c r="I99" i="3"/>
  <c r="C99" i="3" s="1"/>
  <c r="I95" i="3"/>
  <c r="C95" i="3" s="1"/>
  <c r="I96" i="3"/>
  <c r="C96" i="3" s="1"/>
  <c r="I97" i="3"/>
  <c r="C97" i="3" s="1"/>
  <c r="I94" i="3"/>
  <c r="C94" i="3" s="1"/>
  <c r="I85" i="3"/>
  <c r="C85" i="3" s="1"/>
  <c r="I86" i="3"/>
  <c r="C86" i="3" s="1"/>
  <c r="I87" i="3"/>
  <c r="C87" i="3" s="1"/>
  <c r="I88" i="3"/>
  <c r="C88" i="3" s="1"/>
  <c r="I89" i="3"/>
  <c r="C89" i="3" s="1"/>
  <c r="I90" i="3"/>
  <c r="C90" i="3" s="1"/>
  <c r="I91" i="3"/>
  <c r="I92" i="3"/>
  <c r="C92" i="3" s="1"/>
  <c r="I79" i="3"/>
  <c r="C79" i="3" s="1"/>
  <c r="I78" i="3"/>
  <c r="C78" i="3" s="1"/>
  <c r="I74" i="3"/>
  <c r="C74" i="3" s="1"/>
  <c r="I75" i="3"/>
  <c r="C75" i="3" s="1"/>
  <c r="I76" i="3"/>
  <c r="C76" i="3" s="1"/>
  <c r="I70" i="3"/>
  <c r="C70" i="3" s="1"/>
  <c r="I71" i="3"/>
  <c r="C71" i="3" s="1"/>
  <c r="I72" i="3"/>
  <c r="C72" i="3" s="1"/>
  <c r="I66" i="3"/>
  <c r="C66" i="3" s="1"/>
  <c r="I67" i="3"/>
  <c r="C67" i="3" s="1"/>
  <c r="C68" i="3"/>
  <c r="I61" i="3"/>
  <c r="C61" i="3" s="1"/>
  <c r="I62" i="3"/>
  <c r="C62" i="3" s="1"/>
  <c r="I60" i="3"/>
  <c r="C60" i="3" s="1"/>
  <c r="I54" i="3"/>
  <c r="C54" i="3" s="1"/>
  <c r="I55" i="3"/>
  <c r="C55" i="3" s="1"/>
  <c r="I57" i="3"/>
  <c r="C57" i="3" s="1"/>
  <c r="I58" i="3"/>
  <c r="C58" i="3" s="1"/>
  <c r="I52" i="3"/>
  <c r="C52" i="3" s="1"/>
  <c r="I51" i="3"/>
  <c r="C51" i="3" s="1"/>
  <c r="I47" i="3"/>
  <c r="C47" i="3" s="1"/>
  <c r="I48" i="3"/>
  <c r="C48" i="3" s="1"/>
  <c r="I49" i="3"/>
  <c r="I46" i="3"/>
  <c r="C46" i="3" s="1"/>
  <c r="I22" i="3"/>
  <c r="C22" i="3" s="1"/>
  <c r="I23" i="3"/>
  <c r="C23" i="3" s="1"/>
  <c r="I25" i="3"/>
  <c r="C25" i="3" s="1"/>
  <c r="I26" i="3"/>
  <c r="C26" i="3" s="1"/>
  <c r="I28" i="3"/>
  <c r="C28" i="3" s="1"/>
  <c r="I29" i="3"/>
  <c r="C29" i="3" s="1"/>
  <c r="I31" i="3"/>
  <c r="C31" i="3" s="1"/>
  <c r="I32" i="3"/>
  <c r="C32" i="3" s="1"/>
  <c r="I34" i="3"/>
  <c r="C34" i="3" s="1"/>
  <c r="I37" i="3"/>
  <c r="C37" i="3" s="1"/>
  <c r="I40" i="3"/>
  <c r="C40" i="3" s="1"/>
  <c r="I43" i="3"/>
  <c r="C43" i="3" s="1"/>
  <c r="I20" i="3"/>
  <c r="C20" i="3" s="1"/>
  <c r="I17" i="3"/>
  <c r="C17" i="3" s="1"/>
  <c r="I16" i="3"/>
  <c r="C101" i="3"/>
  <c r="D18" i="3"/>
  <c r="D21" i="3"/>
  <c r="D24" i="3"/>
  <c r="D27" i="3"/>
  <c r="D30" i="3"/>
  <c r="D33" i="3"/>
  <c r="D36" i="3"/>
  <c r="D39" i="3"/>
  <c r="D42" i="3"/>
  <c r="D45" i="3"/>
  <c r="D50" i="3"/>
  <c r="D53" i="3"/>
  <c r="D56" i="3"/>
  <c r="D59" i="3"/>
  <c r="D69" i="3"/>
  <c r="D73" i="3"/>
  <c r="D77" i="3"/>
  <c r="D80" i="3"/>
  <c r="D93" i="3"/>
  <c r="D98" i="3"/>
  <c r="D103" i="3"/>
  <c r="D106" i="3"/>
  <c r="D110" i="3"/>
  <c r="D120" i="3"/>
  <c r="D124" i="3"/>
  <c r="D127" i="3"/>
  <c r="D130" i="3"/>
  <c r="D133" i="3"/>
  <c r="D136" i="3"/>
  <c r="D139" i="3"/>
  <c r="D149" i="3"/>
  <c r="D152" i="3"/>
  <c r="D155" i="3"/>
  <c r="D159" i="3"/>
  <c r="D162" i="3"/>
  <c r="D165" i="3"/>
  <c r="D168" i="3"/>
  <c r="D15" i="3"/>
  <c r="A167" i="3"/>
  <c r="A164" i="3"/>
  <c r="A161" i="3"/>
  <c r="A158" i="3"/>
  <c r="A154" i="3"/>
  <c r="A151" i="3"/>
  <c r="A138" i="3"/>
  <c r="A135" i="3"/>
  <c r="A129" i="3"/>
  <c r="A126" i="3"/>
  <c r="A123" i="3"/>
  <c r="A109" i="3"/>
  <c r="A102" i="3"/>
  <c r="A97" i="3"/>
  <c r="A92" i="3"/>
  <c r="A79" i="3"/>
  <c r="A58" i="3"/>
  <c r="A55" i="3"/>
  <c r="A52" i="3"/>
  <c r="A44" i="3"/>
  <c r="A38" i="3"/>
  <c r="A35" i="3"/>
  <c r="A32" i="3"/>
  <c r="A29" i="3"/>
  <c r="A26" i="3"/>
  <c r="A23" i="3"/>
  <c r="A20" i="3"/>
  <c r="A17" i="3"/>
  <c r="C91" i="3" l="1"/>
  <c r="C18" i="9"/>
  <c r="F194" i="4"/>
  <c r="F193" i="4"/>
  <c r="C49" i="3"/>
  <c r="K185" i="4"/>
  <c r="C156" i="3"/>
  <c r="C155" i="3" s="1"/>
  <c r="I12" i="3"/>
  <c r="C24" i="9" s="1"/>
  <c r="C142" i="3"/>
  <c r="J11" i="3"/>
  <c r="C153" i="3"/>
  <c r="C64" i="3"/>
  <c r="C63" i="3" s="1"/>
  <c r="C16" i="3"/>
  <c r="C15" i="3" s="1"/>
  <c r="C154" i="3"/>
  <c r="C166" i="3"/>
  <c r="C165" i="3" s="1"/>
  <c r="C160" i="3"/>
  <c r="C159" i="3" s="1"/>
  <c r="C81" i="3"/>
  <c r="C80" i="3" s="1"/>
  <c r="C18" i="3"/>
  <c r="C168" i="3"/>
  <c r="C162" i="3"/>
  <c r="C149" i="3"/>
  <c r="C124" i="3"/>
  <c r="C136" i="3"/>
  <c r="C110" i="3"/>
  <c r="C103" i="3"/>
  <c r="C98" i="3"/>
  <c r="C73" i="3"/>
  <c r="C130" i="3"/>
  <c r="C139" i="3"/>
  <c r="C77" i="3"/>
  <c r="C53" i="3"/>
  <c r="C45" i="3"/>
  <c r="C59" i="3"/>
  <c r="C30" i="3"/>
  <c r="C39" i="3"/>
  <c r="C33" i="3"/>
  <c r="C133" i="3"/>
  <c r="C127" i="3"/>
  <c r="C93" i="3"/>
  <c r="C56" i="3"/>
  <c r="C50" i="3"/>
  <c r="C27" i="3"/>
  <c r="C21" i="3"/>
  <c r="C120" i="3"/>
  <c r="C106" i="3"/>
  <c r="C69" i="3"/>
  <c r="C42" i="3"/>
  <c r="C36" i="3"/>
  <c r="C24" i="3"/>
  <c r="J13" i="3" l="1"/>
  <c r="G177" i="3" s="1"/>
  <c r="C13" i="9"/>
  <c r="C186" i="3"/>
  <c r="C19" i="9"/>
  <c r="I13" i="3"/>
  <c r="F177" i="3" s="1"/>
  <c r="C27" i="9" s="1"/>
  <c r="C29" i="9" s="1"/>
  <c r="C12" i="3"/>
  <c r="C152" i="3"/>
  <c r="C11" i="3"/>
  <c r="C26" i="9" l="1"/>
  <c r="C22" i="9"/>
  <c r="C13" i="3"/>
  <c r="F178" i="3"/>
  <c r="F186" i="3" s="1"/>
  <c r="I177" i="3"/>
  <c r="I186" i="3" s="1"/>
</calcChain>
</file>

<file path=xl/sharedStrings.xml><?xml version="1.0" encoding="utf-8"?>
<sst xmlns="http://schemas.openxmlformats.org/spreadsheetml/2006/main" count="845" uniqueCount="207">
  <si>
    <t>Gemeinde</t>
  </si>
  <si>
    <t>Uetikon am See</t>
  </si>
  <si>
    <t>Konto</t>
  </si>
  <si>
    <t>Anzahl *)</t>
  </si>
  <si>
    <t>Anteil %</t>
  </si>
  <si>
    <t>Kostenverteilung</t>
  </si>
  <si>
    <t>Total</t>
  </si>
  <si>
    <t>Dienstleistungen Dritter</t>
  </si>
  <si>
    <t>Tag- und Sitzungsgelder</t>
  </si>
  <si>
    <t>Rückstellung für Mehrleistungen des Personals</t>
  </si>
  <si>
    <t>Übrige Zulagen</t>
  </si>
  <si>
    <t>AG-Beiträge an Pensionskassen</t>
  </si>
  <si>
    <t>AG-Beiträge an Unfall- und Personal-Haftpflichtversicherer</t>
  </si>
  <si>
    <t>Aus- und Weiterbildung des Personals</t>
  </si>
  <si>
    <t>Personalwerbung</t>
  </si>
  <si>
    <t>Übriger Personalaufwand</t>
  </si>
  <si>
    <t>Büromaterial</t>
  </si>
  <si>
    <t>Betriebs-, Verbrauchsmaterial</t>
  </si>
  <si>
    <t>Drucksachen, Publikationen</t>
  </si>
  <si>
    <t>Anschaffung Hardware</t>
  </si>
  <si>
    <t>Mitglieder- und Verbandsbeiträge</t>
  </si>
  <si>
    <t>Informatik-Nutzungsaufwand</t>
  </si>
  <si>
    <t>Sachversicherungsprämien</t>
  </si>
  <si>
    <t>Steuern und Abgaben</t>
  </si>
  <si>
    <t>Unterhalt Apparate, Maschinen, Geräte, Fahrzeuge, Werkzeuge</t>
  </si>
  <si>
    <t>Informatik-Unterhalt (Hardware)</t>
  </si>
  <si>
    <t>Informatik (Support)</t>
  </si>
  <si>
    <t>Mieten, Benützungskosten Mobilien</t>
  </si>
  <si>
    <t>Reisekosten und Spesen</t>
  </si>
  <si>
    <t>Tatsächliche Forderungsverluste</t>
  </si>
  <si>
    <t>Planmässige Abschreibungen Mobilien VV</t>
  </si>
  <si>
    <t>Beiträge an private Unternehmungen, Sanierung BVK</t>
  </si>
  <si>
    <t>Interne Verrechnung von Dienstleistungen</t>
  </si>
  <si>
    <t>Interne Verrechnung von Betriebs- und Verwaltungskosten</t>
  </si>
  <si>
    <t>Gebühren für Amtshandlungen</t>
  </si>
  <si>
    <t>Benützungsgebühren und Dienstleistungen</t>
  </si>
  <si>
    <t>Verkäufe</t>
  </si>
  <si>
    <t>Rückerstattungen und Kostenbeteiligungen Dritter</t>
  </si>
  <si>
    <t>Akonto</t>
  </si>
  <si>
    <t>Restzahlung</t>
  </si>
  <si>
    <t>*) per 31.12.2019</t>
  </si>
  <si>
    <t>Einwohner</t>
  </si>
  <si>
    <t>Kostenvoranschlag 2021 - Gemeindepolizei Uetikon/Oetwil</t>
  </si>
  <si>
    <t>Oetwil am See</t>
  </si>
  <si>
    <t>Bussen</t>
  </si>
  <si>
    <t>Mobilien</t>
  </si>
  <si>
    <t>Temporäre Arbeitskräfte</t>
  </si>
  <si>
    <t>Preis</t>
  </si>
  <si>
    <t>Rundung</t>
  </si>
  <si>
    <t>Löhne des Verwaltungs- und Betriebspersonal</t>
  </si>
  <si>
    <t>AG-Beiträge AHV, IV, EO ALV, Verwaltungskosten</t>
  </si>
  <si>
    <t>AG-Beiträge an Familienausgleichskassen</t>
  </si>
  <si>
    <t>Anschaffungen Apparate, Maschinen, Geräte, Fahrzeuge, Werkzeuge</t>
  </si>
  <si>
    <t>Anschaffungen Kleider</t>
  </si>
  <si>
    <t>Runder Tisch Sicherheit</t>
  </si>
  <si>
    <t>Erstattung von Lohn des Verwaltungs- und Betriebspersonals</t>
  </si>
  <si>
    <t>Polizeifahrtraining</t>
  </si>
  <si>
    <t>Weiterbildung Sekretariat</t>
  </si>
  <si>
    <t>Toner Drucker GePo</t>
  </si>
  <si>
    <t>Treibstoff</t>
  </si>
  <si>
    <t>Munition</t>
  </si>
  <si>
    <t>Inserate ZSZ</t>
  </si>
  <si>
    <t>Bussenblock</t>
  </si>
  <si>
    <t>Securitas</t>
  </si>
  <si>
    <t>Testkäufe blaues Kreuz</t>
  </si>
  <si>
    <t>VSS Normen</t>
  </si>
  <si>
    <t>diverse Massnahmen Verkehr</t>
  </si>
  <si>
    <t>Halterermittlung ASTRA, via Car</t>
  </si>
  <si>
    <t>Verwaltungsgebühr Funkanlage</t>
  </si>
  <si>
    <t>Mitgliederbeitrag Polizeibeamten-Verband</t>
  </si>
  <si>
    <t>Anschlussgebühr POLIS</t>
  </si>
  <si>
    <t>Autobahnvignetten</t>
  </si>
  <si>
    <t>Vignette E-Bike</t>
  </si>
  <si>
    <t>Radwechsel</t>
  </si>
  <si>
    <t>neue Bereifung</t>
  </si>
  <si>
    <t>Eichung Laser</t>
  </si>
  <si>
    <t>Unterhalt Funkgeräte</t>
  </si>
  <si>
    <t>Service VW Passat</t>
  </si>
  <si>
    <t>Nutzungsgebühr Touch-Notebook</t>
  </si>
  <si>
    <t>Nutzungsgebühr Mini Desktop</t>
  </si>
  <si>
    <t>Gebühreneinnahmen</t>
  </si>
  <si>
    <t>Bezeichnung</t>
  </si>
  <si>
    <t>nur Uetikon</t>
  </si>
  <si>
    <t>nur Oetwil</t>
  </si>
  <si>
    <t>Bemerkungen</t>
  </si>
  <si>
    <t>GePo</t>
  </si>
  <si>
    <t>Budget</t>
  </si>
  <si>
    <t>Rechnung</t>
  </si>
  <si>
    <t>[CHF]</t>
  </si>
  <si>
    <t>Aufwendungen</t>
  </si>
  <si>
    <t>Erträge</t>
  </si>
  <si>
    <t>Nettoaufwand</t>
  </si>
  <si>
    <t>Aufwand</t>
  </si>
  <si>
    <t xml:space="preserve">Anzahl </t>
  </si>
  <si>
    <t>Nacht- und Feiertagzulagen</t>
  </si>
  <si>
    <t>Weiterbildung Polizei</t>
  </si>
  <si>
    <t>Personalermässigungen Reka-Checks</t>
  </si>
  <si>
    <t>Publikationen Amtsblatt</t>
  </si>
  <si>
    <t>Präventionskampagne KaPo</t>
  </si>
  <si>
    <t>Ausrüstung Fahrzeuge</t>
  </si>
  <si>
    <t>Waffenzubehör</t>
  </si>
  <si>
    <t>Anschaffung Pistolen</t>
  </si>
  <si>
    <t>Anschaffung Taser</t>
  </si>
  <si>
    <t>neue Uniform</t>
  </si>
  <si>
    <t>Dienstschuhe</t>
  </si>
  <si>
    <t>zusätzliche Kleider, Ersatz oder Reparatur</t>
  </si>
  <si>
    <t>Abokosten iPhone</t>
  </si>
  <si>
    <t>Abokosten iPad</t>
  </si>
  <si>
    <t>Miete iPhone</t>
  </si>
  <si>
    <t>Miete iPad</t>
  </si>
  <si>
    <t>Kostenanteil KaPo</t>
  </si>
  <si>
    <t>Mitgliederbeitrag Kommunale Polizeikorps ZH</t>
  </si>
  <si>
    <t>Mitgliederbeitrag Kommunale Polizeichefs ZH</t>
  </si>
  <si>
    <t>Lizenz OM-Police</t>
  </si>
  <si>
    <t>Lizenz easyfind</t>
  </si>
  <si>
    <t>Fahrzeugreinigung (10er-Abo)</t>
  </si>
  <si>
    <t>Eichung Alkoholmessgerät</t>
  </si>
  <si>
    <t>Service Audi</t>
  </si>
  <si>
    <t>Pauschalbetrag</t>
  </si>
  <si>
    <t xml:space="preserve">Abschreibungen aus Investitionsprogramm </t>
  </si>
  <si>
    <t>bisherige Polizisten</t>
  </si>
  <si>
    <t>neue Polizisten</t>
  </si>
  <si>
    <t>Initialkosten</t>
  </si>
  <si>
    <t>Ausrücken bei Fehlalarmen</t>
  </si>
  <si>
    <t>Kosten</t>
  </si>
  <si>
    <t>Anteil GePo</t>
  </si>
  <si>
    <t>nur Gmd</t>
  </si>
  <si>
    <t>Anschaffung Hekmatrix VW Passat</t>
  </si>
  <si>
    <t>Anschaffung Heckmatrix Audi</t>
  </si>
  <si>
    <t>Ersatzbeschaffung E-Bike</t>
  </si>
  <si>
    <t>Versicherungsprämien Fahrzeuge</t>
  </si>
  <si>
    <t>Sicherheit</t>
  </si>
  <si>
    <t>3 Jahre oder 100'000 km gratis</t>
  </si>
  <si>
    <t>Ausrüstung Fahrzeuge (Pauschal)</t>
  </si>
  <si>
    <t>Weiterverrechnung für Buchhaltung (Abteilung Finanzen + Steuern)</t>
  </si>
  <si>
    <t>Weiterverrechnung für IT Dienstleitungen (Abteilung Zentrale Dienste)</t>
  </si>
  <si>
    <t>Weiterverrechnung Personalaufwand (Abteilung Sicherheit)</t>
  </si>
  <si>
    <t>Pauschalbetrag (Porto, Kopien)</t>
  </si>
  <si>
    <t>Interne Verrechnung von Raumkosten</t>
  </si>
  <si>
    <t>Raumkosten (PP, Abstellräume und Büros)</t>
  </si>
  <si>
    <t>Annahme mit marktüblichen Preisen pro Quadratmeter</t>
  </si>
  <si>
    <t>Annahme Abteilung Finanzen</t>
  </si>
  <si>
    <t>Kostenvoranschlag 2021 - Gemeindepolizei Uetikon am See</t>
  </si>
  <si>
    <t>pro Einwohner über 6000 CHF 18.00</t>
  </si>
  <si>
    <t>Einnahmen Bussen</t>
  </si>
  <si>
    <t>pro Polizist ca. CHF 15'000.00 pro Jahr</t>
  </si>
  <si>
    <t/>
  </si>
  <si>
    <t>pro Einwohner über 9'000 CHF 22.00</t>
  </si>
  <si>
    <t>pro Einwohner über 12'000 CHF 22.00</t>
  </si>
  <si>
    <t>Einmalige Anschaffung</t>
  </si>
  <si>
    <t>Stand 24.02.2020</t>
  </si>
  <si>
    <t>Kosten pro Einwohner</t>
  </si>
  <si>
    <t>pro Einwohner</t>
  </si>
  <si>
    <t>Aufwand GePo</t>
  </si>
  <si>
    <t>Nettoaufwand GePo</t>
  </si>
  <si>
    <t>Nettoaufwand Total</t>
  </si>
  <si>
    <t>Kontrolle ruhender Verkehr</t>
  </si>
  <si>
    <t>Patrouilliendienst Uetikon am See</t>
  </si>
  <si>
    <t>pro Einwohner CHF 18.00</t>
  </si>
  <si>
    <t>Schutzweste</t>
  </si>
  <si>
    <t xml:space="preserve">gemäss Offerte Securitas (ca. 360 h) </t>
  </si>
  <si>
    <t>Variantenvergleich</t>
  </si>
  <si>
    <t>Kosten Uetikon am See</t>
  </si>
  <si>
    <t>Kosten Oetwil am See</t>
  </si>
  <si>
    <t>Kantonspolizei</t>
  </si>
  <si>
    <t xml:space="preserve">Variante 1 </t>
  </si>
  <si>
    <t>Variante 2</t>
  </si>
  <si>
    <t>Variante 3</t>
  </si>
  <si>
    <t>Variante 4</t>
  </si>
  <si>
    <t>Variante 1</t>
  </si>
  <si>
    <t>Gemeindepolizei Uetikon am See</t>
  </si>
  <si>
    <t>Gemeindepolizei Uetikon/Oetwil mit 3 Polizisten</t>
  </si>
  <si>
    <t>Gemeindepolizei Uetikon/Oetwil mit 4 Polizisten</t>
  </si>
  <si>
    <t>Variante 5</t>
  </si>
  <si>
    <t>Regionalpolizei Bezirk Meilen (Stand 01.10.2019)</t>
  </si>
  <si>
    <t>Gebühreneinnahmen Bewilligungen</t>
  </si>
  <si>
    <t>Aufwand KaPo</t>
  </si>
  <si>
    <t>nicht mehr nötig, da mehr Abdeckung durch Polizei</t>
  </si>
  <si>
    <t>Aufwand Polizei Total</t>
  </si>
  <si>
    <t>(Sicherheit)</t>
  </si>
  <si>
    <t>Gebühreneinnahmen Betreibungsamt (polizeiliche Zustellungen)</t>
  </si>
  <si>
    <t>separater Aufwand</t>
  </si>
  <si>
    <t>Sicherheitsabteilung</t>
  </si>
  <si>
    <t>KaPo</t>
  </si>
  <si>
    <t>GePo Ue</t>
  </si>
  <si>
    <t>GePo Ue/Oe</t>
  </si>
  <si>
    <t>GePo Mei</t>
  </si>
  <si>
    <t>3 Polizisten</t>
  </si>
  <si>
    <t>4 Polizsten</t>
  </si>
  <si>
    <t>Initialkosten - Gemeindepolizei Uetikon/Oetwil</t>
  </si>
  <si>
    <t>Stand 04.03.2020</t>
  </si>
  <si>
    <t>pro Polizist ca. CHF 25'000.00 pro Jahr</t>
  </si>
  <si>
    <t>Initialkosten (pro Polizist eine Weste)</t>
  </si>
  <si>
    <t>Initialkosten (pro Polizist eine Pistole)</t>
  </si>
  <si>
    <t>Initialkosten (Pro Polizist ein Taser)</t>
  </si>
  <si>
    <t>Initialkosten (neue Uniform + Waffengurt)</t>
  </si>
  <si>
    <t>Anzahl Einwohner (per 2019)</t>
  </si>
  <si>
    <t>Patrouillie wie bisher, Kontrolle Gemeindeeigene Gebäude, Schulhäuser</t>
  </si>
  <si>
    <t>Erweiterung der Patrouillentätigkeit durch eine private Sicherheitsfirma</t>
  </si>
  <si>
    <t>davon Sicherheitsdienst*</t>
  </si>
  <si>
    <t>Sicherheitsdienst**</t>
  </si>
  <si>
    <t>Aufwand Polizei pro Einwohner</t>
  </si>
  <si>
    <t>Nettoaufwand Polizei pro Einwohner</t>
  </si>
  <si>
    <t>*** Stand Oktober 2019 (keine weiteren Details von Meilen vorhanden)</t>
  </si>
  <si>
    <t>***</t>
  </si>
  <si>
    <t>* Drittkosten Sicherheitsfirma ohne Übernahme von Aufgaben der GePo</t>
  </si>
  <si>
    <t>** Drittkosten Sicherheitsfirma mit Übernahme von Aufgaben der GePo (kontrolle ruhender Verkehr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</si>
</sst>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(* #,##0.00_);_(* \(#,##0.00\);_(* &quot;-&quot;??_);_(@_)"/>
    <numFmt numFmtId="165" formatCode="&quot;CHF&quot;\ #,##0.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9"/>
      <name val="Tahoma"/>
      <family val="2"/>
    </font>
    <font>
      <sz val="11"/>
      <color rgb="FF000000"/>
      <name val="Calibri"/>
      <family val="2"/>
      <scheme val="minor"/>
    </font>
    <font>
      <sz val="10"/>
      <name val="Arial"/>
    </font>
    <font>
      <b/>
      <sz val="9"/>
      <name val="Tahoma"/>
      <family val="2"/>
    </font>
    <font>
      <b/>
      <sz val="9"/>
      <color theme="0"/>
      <name val="Tahoma"/>
      <family val="2"/>
    </font>
    <font>
      <i/>
      <sz val="9"/>
      <name val="Tahoma"/>
      <family val="2"/>
    </font>
    <font>
      <b/>
      <i/>
      <sz val="9"/>
      <color theme="0"/>
      <name val="Tahoma"/>
      <family val="2"/>
    </font>
    <font>
      <b/>
      <i/>
      <sz val="9"/>
      <name val="Tahoma"/>
      <family val="2"/>
    </font>
    <font>
      <sz val="9"/>
      <color rgb="FFFF0000"/>
      <name val="Tahoma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u/>
      <sz val="9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8">
    <xf numFmtId="0" fontId="0" fillId="0" borderId="0"/>
    <xf numFmtId="16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74">
    <xf numFmtId="0" fontId="0" fillId="0" borderId="0" xfId="0"/>
    <xf numFmtId="0" fontId="6" fillId="0" borderId="0" xfId="0" applyFont="1"/>
    <xf numFmtId="2" fontId="6" fillId="0" borderId="0" xfId="0" applyNumberFormat="1" applyFont="1"/>
    <xf numFmtId="43" fontId="6" fillId="0" borderId="0" xfId="24" applyFont="1"/>
    <xf numFmtId="0" fontId="6" fillId="0" borderId="0" xfId="0" applyFont="1" applyFill="1"/>
    <xf numFmtId="0" fontId="9" fillId="0" borderId="0" xfId="0" applyFont="1"/>
    <xf numFmtId="0" fontId="10" fillId="2" borderId="3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2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2" borderId="3" xfId="0" applyFont="1" applyFill="1" applyBorder="1"/>
    <xf numFmtId="0" fontId="10" fillId="2" borderId="4" xfId="0" applyFont="1" applyFill="1" applyBorder="1"/>
    <xf numFmtId="0" fontId="9" fillId="0" borderId="4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29" xfId="0" applyFont="1" applyFill="1" applyBorder="1"/>
    <xf numFmtId="0" fontId="6" fillId="0" borderId="24" xfId="0" applyFont="1" applyFill="1" applyBorder="1" applyAlignment="1">
      <alignment horizontal="left" vertical="center"/>
    </xf>
    <xf numFmtId="2" fontId="10" fillId="2" borderId="21" xfId="0" applyNumberFormat="1" applyFon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left" vertical="center"/>
    </xf>
    <xf numFmtId="2" fontId="9" fillId="0" borderId="30" xfId="0" applyNumberFormat="1" applyFont="1" applyBorder="1"/>
    <xf numFmtId="2" fontId="10" fillId="2" borderId="12" xfId="0" applyNumberFormat="1" applyFont="1" applyFill="1" applyBorder="1" applyAlignment="1">
      <alignment horizontal="left" vertical="center"/>
    </xf>
    <xf numFmtId="2" fontId="6" fillId="0" borderId="21" xfId="0" applyNumberFormat="1" applyFont="1" applyFill="1" applyBorder="1" applyAlignment="1">
      <alignment horizontal="left" vertical="center"/>
    </xf>
    <xf numFmtId="2" fontId="6" fillId="0" borderId="22" xfId="0" applyNumberFormat="1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1" xfId="0" applyFont="1" applyFill="1" applyBorder="1"/>
    <xf numFmtId="0" fontId="9" fillId="0" borderId="31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6" fillId="0" borderId="33" xfId="0" applyFont="1" applyFill="1" applyBorder="1" applyAlignment="1">
      <alignment vertical="center"/>
    </xf>
    <xf numFmtId="0" fontId="6" fillId="0" borderId="33" xfId="0" applyFont="1" applyFill="1" applyBorder="1" applyAlignment="1">
      <alignment horizontal="left" vertical="center"/>
    </xf>
    <xf numFmtId="43" fontId="10" fillId="2" borderId="31" xfId="24" applyFont="1" applyFill="1" applyBorder="1" applyAlignment="1">
      <alignment horizontal="center" vertical="center"/>
    </xf>
    <xf numFmtId="0" fontId="10" fillId="2" borderId="32" xfId="24" applyNumberFormat="1" applyFont="1" applyFill="1" applyBorder="1" applyAlignment="1">
      <alignment horizontal="center" vertical="center"/>
    </xf>
    <xf numFmtId="43" fontId="10" fillId="2" borderId="31" xfId="24" applyFont="1" applyFill="1" applyBorder="1"/>
    <xf numFmtId="0" fontId="6" fillId="0" borderId="32" xfId="0" applyFont="1" applyBorder="1"/>
    <xf numFmtId="0" fontId="6" fillId="0" borderId="33" xfId="0" applyFont="1" applyBorder="1"/>
    <xf numFmtId="2" fontId="9" fillId="0" borderId="12" xfId="0" applyNumberFormat="1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32" xfId="0" applyFont="1" applyFill="1" applyBorder="1"/>
    <xf numFmtId="0" fontId="9" fillId="0" borderId="32" xfId="0" applyFont="1" applyFill="1" applyBorder="1" applyAlignment="1">
      <alignment vertical="center"/>
    </xf>
    <xf numFmtId="0" fontId="6" fillId="0" borderId="32" xfId="0" applyFont="1" applyFill="1" applyBorder="1" applyAlignment="1">
      <alignment horizontal="left" vertical="center"/>
    </xf>
    <xf numFmtId="0" fontId="10" fillId="0" borderId="27" xfId="0" applyFont="1" applyFill="1" applyBorder="1" applyAlignment="1">
      <alignment horizontal="center" vertical="center"/>
    </xf>
    <xf numFmtId="0" fontId="6" fillId="0" borderId="27" xfId="0" applyFont="1" applyFill="1" applyBorder="1"/>
    <xf numFmtId="0" fontId="10" fillId="0" borderId="28" xfId="0" applyFont="1" applyFill="1" applyBorder="1" applyAlignment="1">
      <alignment horizontal="center" vertical="center"/>
    </xf>
    <xf numFmtId="0" fontId="6" fillId="0" borderId="28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6" fillId="0" borderId="24" xfId="0" applyFont="1" applyFill="1" applyBorder="1"/>
    <xf numFmtId="4" fontId="6" fillId="0" borderId="32" xfId="0" applyNumberFormat="1" applyFont="1" applyFill="1" applyBorder="1"/>
    <xf numFmtId="4" fontId="6" fillId="23" borderId="32" xfId="24" applyNumberFormat="1" applyFont="1" applyFill="1" applyBorder="1"/>
    <xf numFmtId="4" fontId="6" fillId="22" borderId="32" xfId="24" applyNumberFormat="1" applyFont="1" applyFill="1" applyBorder="1"/>
    <xf numFmtId="4" fontId="9" fillId="0" borderId="31" xfId="0" applyNumberFormat="1" applyFont="1" applyFill="1" applyBorder="1" applyAlignment="1">
      <alignment vertical="center"/>
    </xf>
    <xf numFmtId="4" fontId="6" fillId="0" borderId="32" xfId="0" applyNumberFormat="1" applyFont="1" applyFill="1" applyBorder="1" applyAlignment="1">
      <alignment vertical="center"/>
    </xf>
    <xf numFmtId="4" fontId="6" fillId="0" borderId="33" xfId="0" applyNumberFormat="1" applyFont="1" applyFill="1" applyBorder="1" applyAlignment="1">
      <alignment vertical="center"/>
    </xf>
    <xf numFmtId="4" fontId="6" fillId="0" borderId="33" xfId="0" applyNumberFormat="1" applyFont="1" applyFill="1" applyBorder="1" applyAlignment="1">
      <alignment horizontal="left" vertical="center"/>
    </xf>
    <xf numFmtId="4" fontId="9" fillId="23" borderId="31" xfId="0" applyNumberFormat="1" applyFont="1" applyFill="1" applyBorder="1"/>
    <xf numFmtId="4" fontId="9" fillId="22" borderId="31" xfId="0" applyNumberFormat="1" applyFont="1" applyFill="1" applyBorder="1"/>
    <xf numFmtId="4" fontId="6" fillId="23" borderId="32" xfId="0" applyNumberFormat="1" applyFont="1" applyFill="1" applyBorder="1"/>
    <xf numFmtId="4" fontId="6" fillId="22" borderId="32" xfId="0" applyNumberFormat="1" applyFont="1" applyFill="1" applyBorder="1"/>
    <xf numFmtId="4" fontId="6" fillId="23" borderId="33" xfId="0" applyNumberFormat="1" applyFont="1" applyFill="1" applyBorder="1"/>
    <xf numFmtId="4" fontId="6" fillId="22" borderId="33" xfId="0" applyNumberFormat="1" applyFont="1" applyFill="1" applyBorder="1"/>
    <xf numFmtId="4" fontId="6" fillId="23" borderId="33" xfId="24" applyNumberFormat="1" applyFont="1" applyFill="1" applyBorder="1"/>
    <xf numFmtId="4" fontId="6" fillId="22" borderId="33" xfId="24" applyNumberFormat="1" applyFont="1" applyFill="1" applyBorder="1"/>
    <xf numFmtId="4" fontId="9" fillId="22" borderId="31" xfId="24" applyNumberFormat="1" applyFont="1" applyFill="1" applyBorder="1"/>
    <xf numFmtId="4" fontId="9" fillId="0" borderId="32" xfId="0" applyNumberFormat="1" applyFont="1" applyFill="1" applyBorder="1" applyAlignment="1">
      <alignment vertical="center"/>
    </xf>
    <xf numFmtId="2" fontId="9" fillId="0" borderId="21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4" fontId="9" fillId="22" borderId="32" xfId="0" applyNumberFormat="1" applyFont="1" applyFill="1" applyBorder="1"/>
    <xf numFmtId="0" fontId="9" fillId="0" borderId="28" xfId="0" applyFont="1" applyBorder="1"/>
    <xf numFmtId="4" fontId="9" fillId="22" borderId="32" xfId="24" applyNumberFormat="1" applyFont="1" applyFill="1" applyBorder="1"/>
    <xf numFmtId="0" fontId="6" fillId="0" borderId="31" xfId="0" applyFont="1" applyBorder="1"/>
    <xf numFmtId="4" fontId="6" fillId="23" borderId="31" xfId="0" applyNumberFormat="1" applyFont="1" applyFill="1" applyBorder="1"/>
    <xf numFmtId="4" fontId="6" fillId="23" borderId="31" xfId="24" applyNumberFormat="1" applyFont="1" applyFill="1" applyBorder="1"/>
    <xf numFmtId="4" fontId="6" fillId="22" borderId="31" xfId="0" applyNumberFormat="1" applyFont="1" applyFill="1" applyBorder="1"/>
    <xf numFmtId="0" fontId="6" fillId="0" borderId="31" xfId="0" applyFont="1" applyFill="1" applyBorder="1" applyAlignment="1">
      <alignment vertical="center"/>
    </xf>
    <xf numFmtId="4" fontId="6" fillId="0" borderId="31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left"/>
    </xf>
    <xf numFmtId="0" fontId="10" fillId="2" borderId="16" xfId="0" applyFont="1" applyFill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26" xfId="0" applyFont="1" applyFill="1" applyBorder="1"/>
    <xf numFmtId="0" fontId="6" fillId="0" borderId="34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0" fontId="10" fillId="2" borderId="7" xfId="0" applyFont="1" applyFill="1" applyBorder="1" applyAlignment="1">
      <alignment horizontal="center" vertical="center"/>
    </xf>
    <xf numFmtId="0" fontId="6" fillId="0" borderId="0" xfId="0" applyFont="1" applyBorder="1"/>
    <xf numFmtId="0" fontId="10" fillId="2" borderId="5" xfId="0" applyFont="1" applyFill="1" applyBorder="1" applyAlignment="1">
      <alignment horizontal="center" vertical="center"/>
    </xf>
    <xf numFmtId="4" fontId="6" fillId="21" borderId="8" xfId="0" applyNumberFormat="1" applyFont="1" applyFill="1" applyBorder="1" applyAlignment="1">
      <alignment horizontal="right" vertical="center"/>
    </xf>
    <xf numFmtId="4" fontId="9" fillId="21" borderId="10" xfId="0" applyNumberFormat="1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10" fontId="6" fillId="0" borderId="9" xfId="2" applyNumberFormat="1" applyFont="1" applyBorder="1" applyAlignment="1">
      <alignment horizontal="right" vertical="center"/>
    </xf>
    <xf numFmtId="0" fontId="6" fillId="0" borderId="34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4" fontId="6" fillId="21" borderId="13" xfId="0" applyNumberFormat="1" applyFont="1" applyFill="1" applyBorder="1" applyAlignment="1">
      <alignment horizontal="right" vertical="center"/>
    </xf>
    <xf numFmtId="3" fontId="9" fillId="0" borderId="10" xfId="0" applyNumberFormat="1" applyFont="1" applyFill="1" applyBorder="1" applyAlignment="1">
      <alignment horizontal="right" vertical="center"/>
    </xf>
    <xf numFmtId="10" fontId="9" fillId="0" borderId="11" xfId="2" applyNumberFormat="1" applyFont="1" applyBorder="1" applyAlignment="1">
      <alignment horizontal="right" vertical="center"/>
    </xf>
    <xf numFmtId="0" fontId="6" fillId="0" borderId="35" xfId="0" applyFont="1" applyFill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4" fontId="9" fillId="21" borderId="14" xfId="0" applyNumberFormat="1" applyFont="1" applyFill="1" applyBorder="1" applyAlignment="1">
      <alignment horizontal="right" vertical="center"/>
    </xf>
    <xf numFmtId="4" fontId="9" fillId="0" borderId="10" xfId="0" applyNumberFormat="1" applyFont="1" applyFill="1" applyBorder="1" applyAlignment="1">
      <alignment horizontal="right" vertical="center"/>
    </xf>
    <xf numFmtId="4" fontId="6" fillId="21" borderId="8" xfId="0" applyNumberFormat="1" applyFont="1" applyFill="1" applyBorder="1"/>
    <xf numFmtId="0" fontId="6" fillId="0" borderId="23" xfId="0" applyFont="1" applyBorder="1"/>
    <xf numFmtId="4" fontId="9" fillId="0" borderId="11" xfId="0" applyNumberFormat="1" applyFont="1" applyFill="1" applyBorder="1" applyAlignment="1">
      <alignment horizontal="right" vertical="center"/>
    </xf>
    <xf numFmtId="3" fontId="6" fillId="0" borderId="32" xfId="0" applyNumberFormat="1" applyFont="1" applyFill="1" applyBorder="1" applyAlignment="1">
      <alignment vertical="center"/>
    </xf>
    <xf numFmtId="0" fontId="6" fillId="0" borderId="4" xfId="0" applyFont="1" applyBorder="1"/>
    <xf numFmtId="0" fontId="9" fillId="0" borderId="31" xfId="0" applyFont="1" applyBorder="1"/>
    <xf numFmtId="0" fontId="6" fillId="0" borderId="33" xfId="0" applyFont="1" applyFill="1" applyBorder="1" applyAlignment="1">
      <alignment horizontal="right" vertical="center"/>
    </xf>
    <xf numFmtId="4" fontId="6" fillId="0" borderId="33" xfId="0" applyNumberFormat="1" applyFont="1" applyFill="1" applyBorder="1" applyAlignment="1">
      <alignment horizontal="right" vertical="center"/>
    </xf>
    <xf numFmtId="0" fontId="9" fillId="0" borderId="32" xfId="0" applyFont="1" applyBorder="1"/>
    <xf numFmtId="0" fontId="6" fillId="0" borderId="0" xfId="25" applyFont="1"/>
    <xf numFmtId="43" fontId="6" fillId="0" borderId="0" xfId="26" applyFont="1"/>
    <xf numFmtId="0" fontId="6" fillId="0" borderId="0" xfId="25" applyFont="1" applyFill="1" applyBorder="1"/>
    <xf numFmtId="0" fontId="6" fillId="0" borderId="0" xfId="25" applyFont="1" applyFill="1"/>
    <xf numFmtId="2" fontId="6" fillId="0" borderId="0" xfId="25" applyNumberFormat="1" applyFont="1"/>
    <xf numFmtId="0" fontId="6" fillId="0" borderId="0" xfId="25" applyFont="1" applyAlignment="1">
      <alignment horizontal="left" vertical="center"/>
    </xf>
    <xf numFmtId="2" fontId="6" fillId="0" borderId="0" xfId="25" applyNumberFormat="1" applyFont="1" applyAlignment="1">
      <alignment horizontal="left" vertical="center"/>
    </xf>
    <xf numFmtId="4" fontId="9" fillId="21" borderId="14" xfId="25" applyNumberFormat="1" applyFont="1" applyFill="1" applyBorder="1" applyAlignment="1">
      <alignment horizontal="right" vertical="center"/>
    </xf>
    <xf numFmtId="4" fontId="9" fillId="0" borderId="11" xfId="25" applyNumberFormat="1" applyFont="1" applyFill="1" applyBorder="1" applyAlignment="1">
      <alignment horizontal="right" vertical="center"/>
    </xf>
    <xf numFmtId="0" fontId="6" fillId="0" borderId="23" xfId="25" applyFont="1" applyBorder="1"/>
    <xf numFmtId="0" fontId="6" fillId="0" borderId="24" xfId="25" applyFont="1" applyBorder="1" applyAlignment="1">
      <alignment horizontal="right" vertical="center"/>
    </xf>
    <xf numFmtId="4" fontId="9" fillId="0" borderId="10" xfId="25" applyNumberFormat="1" applyFont="1" applyFill="1" applyBorder="1" applyAlignment="1">
      <alignment horizontal="right" vertical="center"/>
    </xf>
    <xf numFmtId="4" fontId="9" fillId="21" borderId="10" xfId="25" applyNumberFormat="1" applyFont="1" applyFill="1" applyBorder="1" applyAlignment="1">
      <alignment horizontal="right" vertical="center"/>
    </xf>
    <xf numFmtId="0" fontId="6" fillId="0" borderId="35" xfId="25" applyFont="1" applyFill="1" applyBorder="1" applyAlignment="1">
      <alignment horizontal="right" vertical="center"/>
    </xf>
    <xf numFmtId="10" fontId="9" fillId="0" borderId="11" xfId="27" applyNumberFormat="1" applyFont="1" applyBorder="1" applyAlignment="1">
      <alignment horizontal="right" vertical="center"/>
    </xf>
    <xf numFmtId="3" fontId="9" fillId="0" borderId="10" xfId="25" applyNumberFormat="1" applyFont="1" applyFill="1" applyBorder="1" applyAlignment="1">
      <alignment horizontal="right" vertical="center"/>
    </xf>
    <xf numFmtId="0" fontId="6" fillId="0" borderId="15" xfId="25" applyFont="1" applyBorder="1" applyAlignment="1">
      <alignment horizontal="left"/>
    </xf>
    <xf numFmtId="0" fontId="6" fillId="0" borderId="19" xfId="25" applyFont="1" applyBorder="1" applyAlignment="1">
      <alignment horizontal="left"/>
    </xf>
    <xf numFmtId="4" fontId="6" fillId="21" borderId="13" xfId="25" applyNumberFormat="1" applyFont="1" applyFill="1" applyBorder="1" applyAlignment="1">
      <alignment horizontal="right" vertical="center"/>
    </xf>
    <xf numFmtId="4" fontId="6" fillId="21" borderId="8" xfId="25" applyNumberFormat="1" applyFont="1" applyFill="1" applyBorder="1" applyAlignment="1">
      <alignment horizontal="right" vertical="center"/>
    </xf>
    <xf numFmtId="4" fontId="6" fillId="21" borderId="8" xfId="25" applyNumberFormat="1" applyFont="1" applyFill="1" applyBorder="1"/>
    <xf numFmtId="0" fontId="6" fillId="0" borderId="0" xfId="25" applyFont="1" applyBorder="1" applyAlignment="1">
      <alignment horizontal="right" vertical="center"/>
    </xf>
    <xf numFmtId="0" fontId="6" fillId="0" borderId="34" xfId="25" applyFont="1" applyFill="1" applyBorder="1" applyAlignment="1">
      <alignment horizontal="right" vertical="center"/>
    </xf>
    <xf numFmtId="10" fontId="6" fillId="0" borderId="9" xfId="27" applyNumberFormat="1" applyFont="1" applyBorder="1" applyAlignment="1">
      <alignment horizontal="right" vertical="center"/>
    </xf>
    <xf numFmtId="3" fontId="6" fillId="0" borderId="8" xfId="25" applyNumberFormat="1" applyFont="1" applyFill="1" applyBorder="1" applyAlignment="1">
      <alignment horizontal="right" vertical="center"/>
    </xf>
    <xf numFmtId="0" fontId="6" fillId="0" borderId="18" xfId="25" applyFont="1" applyBorder="1" applyAlignment="1">
      <alignment horizontal="left"/>
    </xf>
    <xf numFmtId="0" fontId="10" fillId="2" borderId="5" xfId="25" applyFont="1" applyFill="1" applyBorder="1" applyAlignment="1">
      <alignment horizontal="center" vertical="center"/>
    </xf>
    <xf numFmtId="0" fontId="10" fillId="2" borderId="25" xfId="25" applyFont="1" applyFill="1" applyBorder="1" applyAlignment="1">
      <alignment horizontal="center" vertical="center"/>
    </xf>
    <xf numFmtId="0" fontId="6" fillId="0" borderId="0" xfId="25" applyFont="1" applyBorder="1"/>
    <xf numFmtId="0" fontId="6" fillId="0" borderId="34" xfId="25" applyFont="1" applyFill="1" applyBorder="1"/>
    <xf numFmtId="0" fontId="10" fillId="2" borderId="1" xfId="25" applyFont="1" applyFill="1" applyBorder="1" applyAlignment="1">
      <alignment horizontal="center" vertical="center"/>
    </xf>
    <xf numFmtId="0" fontId="10" fillId="2" borderId="16" xfId="25" applyFont="1" applyFill="1" applyBorder="1" applyAlignment="1">
      <alignment horizontal="left"/>
    </xf>
    <xf numFmtId="0" fontId="10" fillId="2" borderId="17" xfId="25" applyFont="1" applyFill="1" applyBorder="1" applyAlignment="1">
      <alignment horizontal="left"/>
    </xf>
    <xf numFmtId="0" fontId="10" fillId="2" borderId="7" xfId="25" applyFont="1" applyFill="1" applyBorder="1" applyAlignment="1">
      <alignment horizontal="center" vertical="center"/>
    </xf>
    <xf numFmtId="0" fontId="10" fillId="2" borderId="26" xfId="25" applyFont="1" applyFill="1" applyBorder="1" applyAlignment="1">
      <alignment horizontal="center" vertical="center"/>
    </xf>
    <xf numFmtId="0" fontId="6" fillId="0" borderId="26" xfId="25" applyFont="1" applyFill="1" applyBorder="1"/>
    <xf numFmtId="0" fontId="10" fillId="2" borderId="3" xfId="25" applyFont="1" applyFill="1" applyBorder="1" applyAlignment="1">
      <alignment horizontal="left"/>
    </xf>
    <xf numFmtId="0" fontId="10" fillId="2" borderId="2" xfId="25" applyFont="1" applyFill="1" applyBorder="1" applyAlignment="1">
      <alignment horizontal="left"/>
    </xf>
    <xf numFmtId="2" fontId="9" fillId="0" borderId="0" xfId="25" applyNumberFormat="1" applyFont="1" applyAlignment="1">
      <alignment horizontal="left" vertical="center"/>
    </xf>
    <xf numFmtId="0" fontId="6" fillId="0" borderId="29" xfId="25" applyFont="1" applyBorder="1"/>
    <xf numFmtId="4" fontId="6" fillId="22" borderId="33" xfId="25" applyNumberFormat="1" applyFont="1" applyFill="1" applyBorder="1"/>
    <xf numFmtId="4" fontId="6" fillId="23" borderId="33" xfId="25" applyNumberFormat="1" applyFont="1" applyFill="1" applyBorder="1"/>
    <xf numFmtId="0" fontId="6" fillId="0" borderId="32" xfId="25" applyFont="1" applyFill="1" applyBorder="1" applyAlignment="1">
      <alignment vertical="center"/>
    </xf>
    <xf numFmtId="4" fontId="6" fillId="0" borderId="33" xfId="25" applyNumberFormat="1" applyFont="1" applyFill="1" applyBorder="1" applyAlignment="1">
      <alignment vertical="center"/>
    </xf>
    <xf numFmtId="0" fontId="6" fillId="0" borderId="33" xfId="25" applyFont="1" applyFill="1" applyBorder="1" applyAlignment="1">
      <alignment vertical="center"/>
    </xf>
    <xf numFmtId="0" fontId="6" fillId="0" borderId="24" xfId="25" applyFont="1" applyFill="1" applyBorder="1" applyAlignment="1">
      <alignment horizontal="left" vertical="center"/>
    </xf>
    <xf numFmtId="2" fontId="6" fillId="0" borderId="22" xfId="25" applyNumberFormat="1" applyFont="1" applyFill="1" applyBorder="1" applyAlignment="1">
      <alignment horizontal="left" vertical="center"/>
    </xf>
    <xf numFmtId="0" fontId="6" fillId="0" borderId="28" xfId="25" applyFont="1" applyBorder="1"/>
    <xf numFmtId="4" fontId="6" fillId="22" borderId="32" xfId="25" applyNumberFormat="1" applyFont="1" applyFill="1" applyBorder="1"/>
    <xf numFmtId="4" fontId="6" fillId="23" borderId="32" xfId="25" applyNumberFormat="1" applyFont="1" applyFill="1" applyBorder="1"/>
    <xf numFmtId="4" fontId="6" fillId="0" borderId="32" xfId="25" applyNumberFormat="1" applyFont="1" applyFill="1" applyBorder="1" applyAlignment="1">
      <alignment vertical="center"/>
    </xf>
    <xf numFmtId="0" fontId="6" fillId="0" borderId="0" xfId="25" applyFont="1" applyFill="1" applyBorder="1" applyAlignment="1">
      <alignment horizontal="left" vertical="center"/>
    </xf>
    <xf numFmtId="2" fontId="6" fillId="0" borderId="21" xfId="25" applyNumberFormat="1" applyFont="1" applyFill="1" applyBorder="1" applyAlignment="1">
      <alignment horizontal="left" vertical="center"/>
    </xf>
    <xf numFmtId="0" fontId="9" fillId="0" borderId="0" xfId="25" applyFont="1"/>
    <xf numFmtId="0" fontId="9" fillId="0" borderId="4" xfId="25" applyFont="1" applyBorder="1"/>
    <xf numFmtId="4" fontId="9" fillId="22" borderId="31" xfId="25" applyNumberFormat="1" applyFont="1" applyFill="1" applyBorder="1"/>
    <xf numFmtId="4" fontId="6" fillId="23" borderId="31" xfId="25" applyNumberFormat="1" applyFont="1" applyFill="1" applyBorder="1"/>
    <xf numFmtId="0" fontId="9" fillId="0" borderId="32" xfId="25" applyFont="1" applyFill="1" applyBorder="1" applyAlignment="1">
      <alignment vertical="center"/>
    </xf>
    <xf numFmtId="4" fontId="9" fillId="0" borderId="31" xfId="25" applyNumberFormat="1" applyFont="1" applyFill="1" applyBorder="1" applyAlignment="1">
      <alignment vertical="center"/>
    </xf>
    <xf numFmtId="0" fontId="9" fillId="0" borderId="31" xfId="25" applyFont="1" applyFill="1" applyBorder="1" applyAlignment="1">
      <alignment vertical="center"/>
    </xf>
    <xf numFmtId="0" fontId="9" fillId="0" borderId="3" xfId="25" applyFont="1" applyFill="1" applyBorder="1" applyAlignment="1">
      <alignment horizontal="left" vertical="center"/>
    </xf>
    <xf numFmtId="2" fontId="9" fillId="0" borderId="12" xfId="25" applyNumberFormat="1" applyFont="1" applyFill="1" applyBorder="1" applyAlignment="1">
      <alignment horizontal="left" vertical="center"/>
    </xf>
    <xf numFmtId="4" fontId="6" fillId="22" borderId="32" xfId="26" applyNumberFormat="1" applyFont="1" applyFill="1" applyBorder="1"/>
    <xf numFmtId="4" fontId="6" fillId="23" borderId="32" xfId="26" applyNumberFormat="1" applyFont="1" applyFill="1" applyBorder="1"/>
    <xf numFmtId="4" fontId="9" fillId="22" borderId="31" xfId="26" applyNumberFormat="1" applyFont="1" applyFill="1" applyBorder="1"/>
    <xf numFmtId="4" fontId="6" fillId="22" borderId="33" xfId="26" applyNumberFormat="1" applyFont="1" applyFill="1" applyBorder="1"/>
    <xf numFmtId="0" fontId="9" fillId="0" borderId="28" xfId="25" applyFont="1" applyBorder="1"/>
    <xf numFmtId="4" fontId="9" fillId="22" borderId="32" xfId="26" applyNumberFormat="1" applyFont="1" applyFill="1" applyBorder="1"/>
    <xf numFmtId="2" fontId="9" fillId="0" borderId="21" xfId="25" applyNumberFormat="1" applyFont="1" applyFill="1" applyBorder="1" applyAlignment="1">
      <alignment horizontal="left" vertical="center"/>
    </xf>
    <xf numFmtId="4" fontId="6" fillId="0" borderId="31" xfId="25" applyNumberFormat="1" applyFont="1" applyFill="1" applyBorder="1" applyAlignment="1">
      <alignment vertical="center"/>
    </xf>
    <xf numFmtId="0" fontId="6" fillId="0" borderId="31" xfId="25" applyFont="1" applyFill="1" applyBorder="1" applyAlignment="1">
      <alignment vertical="center"/>
    </xf>
    <xf numFmtId="4" fontId="9" fillId="0" borderId="32" xfId="25" applyNumberFormat="1" applyFont="1" applyFill="1" applyBorder="1" applyAlignment="1">
      <alignment vertical="center"/>
    </xf>
    <xf numFmtId="0" fontId="9" fillId="0" borderId="0" xfId="25" applyFont="1" applyFill="1" applyBorder="1" applyAlignment="1">
      <alignment horizontal="left" vertical="center"/>
    </xf>
    <xf numFmtId="4" fontId="9" fillId="22" borderId="32" xfId="25" applyNumberFormat="1" applyFont="1" applyFill="1" applyBorder="1"/>
    <xf numFmtId="0" fontId="6" fillId="0" borderId="32" xfId="25" applyFont="1" applyFill="1" applyBorder="1" applyAlignment="1">
      <alignment horizontal="left" vertical="center"/>
    </xf>
    <xf numFmtId="4" fontId="6" fillId="0" borderId="33" xfId="25" applyNumberFormat="1" applyFont="1" applyFill="1" applyBorder="1" applyAlignment="1">
      <alignment horizontal="left" vertical="center"/>
    </xf>
    <xf numFmtId="0" fontId="6" fillId="0" borderId="33" xfId="25" applyFont="1" applyFill="1" applyBorder="1" applyAlignment="1">
      <alignment horizontal="left" vertical="center"/>
    </xf>
    <xf numFmtId="4" fontId="6" fillId="23" borderId="31" xfId="26" applyNumberFormat="1" applyFont="1" applyFill="1" applyBorder="1"/>
    <xf numFmtId="0" fontId="6" fillId="0" borderId="29" xfId="25" applyFont="1" applyFill="1" applyBorder="1"/>
    <xf numFmtId="3" fontId="6" fillId="0" borderId="32" xfId="25" applyNumberFormat="1" applyFont="1" applyFill="1" applyBorder="1" applyAlignment="1">
      <alignment vertical="center"/>
    </xf>
    <xf numFmtId="4" fontId="6" fillId="22" borderId="31" xfId="25" applyNumberFormat="1" applyFont="1" applyFill="1" applyBorder="1"/>
    <xf numFmtId="4" fontId="6" fillId="0" borderId="33" xfId="25" applyNumberFormat="1" applyFont="1" applyFill="1" applyBorder="1" applyAlignment="1">
      <alignment horizontal="right" vertical="center"/>
    </xf>
    <xf numFmtId="0" fontId="6" fillId="0" borderId="33" xfId="25" applyFont="1" applyFill="1" applyBorder="1" applyAlignment="1">
      <alignment horizontal="right" vertical="center"/>
    </xf>
    <xf numFmtId="4" fontId="9" fillId="23" borderId="31" xfId="25" applyNumberFormat="1" applyFont="1" applyFill="1" applyBorder="1"/>
    <xf numFmtId="4" fontId="6" fillId="23" borderId="33" xfId="26" applyNumberFormat="1" applyFont="1" applyFill="1" applyBorder="1"/>
    <xf numFmtId="0" fontId="10" fillId="2" borderId="4" xfId="25" applyFont="1" applyFill="1" applyBorder="1"/>
    <xf numFmtId="43" fontId="10" fillId="2" borderId="31" xfId="26" applyFont="1" applyFill="1" applyBorder="1"/>
    <xf numFmtId="0" fontId="10" fillId="0" borderId="32" xfId="25" applyFont="1" applyFill="1" applyBorder="1"/>
    <xf numFmtId="0" fontId="10" fillId="2" borderId="31" xfId="25" applyFont="1" applyFill="1" applyBorder="1"/>
    <xf numFmtId="0" fontId="10" fillId="2" borderId="3" xfId="25" applyFont="1" applyFill="1" applyBorder="1"/>
    <xf numFmtId="2" fontId="10" fillId="2" borderId="12" xfId="25" applyNumberFormat="1" applyFont="1" applyFill="1" applyBorder="1" applyAlignment="1">
      <alignment horizontal="left" vertical="center"/>
    </xf>
    <xf numFmtId="0" fontId="6" fillId="0" borderId="33" xfId="25" applyFont="1" applyBorder="1"/>
    <xf numFmtId="0" fontId="6" fillId="0" borderId="28" xfId="25" applyFont="1" applyFill="1" applyBorder="1"/>
    <xf numFmtId="0" fontId="6" fillId="0" borderId="24" xfId="25" applyFont="1" applyFill="1" applyBorder="1"/>
    <xf numFmtId="0" fontId="6" fillId="0" borderId="27" xfId="25" applyFont="1" applyFill="1" applyBorder="1"/>
    <xf numFmtId="4" fontId="6" fillId="0" borderId="32" xfId="25" applyNumberFormat="1" applyFont="1" applyFill="1" applyBorder="1"/>
    <xf numFmtId="2" fontId="9" fillId="0" borderId="30" xfId="25" applyNumberFormat="1" applyFont="1" applyBorder="1"/>
    <xf numFmtId="0" fontId="6" fillId="0" borderId="32" xfId="25" applyFont="1" applyBorder="1"/>
    <xf numFmtId="0" fontId="6" fillId="0" borderId="31" xfId="25" applyFont="1" applyBorder="1"/>
    <xf numFmtId="0" fontId="6" fillId="0" borderId="0" xfId="25" applyFont="1" applyAlignment="1">
      <alignment horizontal="center" vertical="center"/>
    </xf>
    <xf numFmtId="0" fontId="10" fillId="2" borderId="29" xfId="25" applyFont="1" applyFill="1" applyBorder="1" applyAlignment="1">
      <alignment horizontal="right" vertical="center"/>
    </xf>
    <xf numFmtId="0" fontId="10" fillId="2" borderId="33" xfId="25" applyFont="1" applyFill="1" applyBorder="1" applyAlignment="1">
      <alignment horizontal="center" vertical="center"/>
    </xf>
    <xf numFmtId="0" fontId="10" fillId="0" borderId="28" xfId="25" applyFont="1" applyFill="1" applyBorder="1" applyAlignment="1">
      <alignment horizontal="center" vertical="center"/>
    </xf>
    <xf numFmtId="0" fontId="10" fillId="0" borderId="0" xfId="25" applyFont="1" applyFill="1" applyBorder="1" applyAlignment="1">
      <alignment horizontal="center" vertical="center"/>
    </xf>
    <xf numFmtId="0" fontId="10" fillId="0" borderId="27" xfId="25" applyFont="1" applyFill="1" applyBorder="1" applyAlignment="1">
      <alignment horizontal="center" vertical="center"/>
    </xf>
    <xf numFmtId="0" fontId="10" fillId="2" borderId="24" xfId="25" applyFont="1" applyFill="1" applyBorder="1" applyAlignment="1">
      <alignment horizontal="left" vertical="center"/>
    </xf>
    <xf numFmtId="2" fontId="10" fillId="2" borderId="22" xfId="25" applyNumberFormat="1" applyFont="1" applyFill="1" applyBorder="1" applyAlignment="1">
      <alignment horizontal="left" vertical="center"/>
    </xf>
    <xf numFmtId="0" fontId="10" fillId="2" borderId="28" xfId="25" applyFont="1" applyFill="1" applyBorder="1" applyAlignment="1">
      <alignment horizontal="left" vertical="center"/>
    </xf>
    <xf numFmtId="0" fontId="10" fillId="2" borderId="32" xfId="26" applyNumberFormat="1" applyFont="1" applyFill="1" applyBorder="1" applyAlignment="1">
      <alignment horizontal="center" vertical="center"/>
    </xf>
    <xf numFmtId="0" fontId="10" fillId="2" borderId="32" xfId="25" applyFont="1" applyFill="1" applyBorder="1" applyAlignment="1">
      <alignment horizontal="center" vertical="center"/>
    </xf>
    <xf numFmtId="0" fontId="10" fillId="2" borderId="0" xfId="25" applyFont="1" applyFill="1" applyBorder="1" applyAlignment="1">
      <alignment horizontal="left" vertical="center"/>
    </xf>
    <xf numFmtId="2" fontId="10" fillId="2" borderId="21" xfId="25" applyNumberFormat="1" applyFont="1" applyFill="1" applyBorder="1" applyAlignment="1">
      <alignment horizontal="left" vertical="center"/>
    </xf>
    <xf numFmtId="0" fontId="10" fillId="2" borderId="4" xfId="25" applyFont="1" applyFill="1" applyBorder="1" applyAlignment="1">
      <alignment horizontal="left" vertical="center"/>
    </xf>
    <xf numFmtId="43" fontId="10" fillId="2" borderId="31" xfId="26" applyFont="1" applyFill="1" applyBorder="1" applyAlignment="1">
      <alignment horizontal="center" vertical="center"/>
    </xf>
    <xf numFmtId="0" fontId="10" fillId="2" borderId="31" xfId="25" applyFont="1" applyFill="1" applyBorder="1" applyAlignment="1">
      <alignment horizontal="center" vertical="center"/>
    </xf>
    <xf numFmtId="0" fontId="10" fillId="2" borderId="3" xfId="25" applyFont="1" applyFill="1" applyBorder="1" applyAlignment="1">
      <alignment horizontal="left" vertical="center"/>
    </xf>
    <xf numFmtId="0" fontId="11" fillId="0" borderId="0" xfId="0" applyFont="1" applyFill="1"/>
    <xf numFmtId="0" fontId="12" fillId="2" borderId="3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4" fontId="11" fillId="0" borderId="32" xfId="0" applyNumberFormat="1" applyFont="1" applyFill="1" applyBorder="1"/>
    <xf numFmtId="0" fontId="12" fillId="2" borderId="31" xfId="0" applyFont="1" applyFill="1" applyBorder="1"/>
    <xf numFmtId="4" fontId="13" fillId="0" borderId="31" xfId="0" applyNumberFormat="1" applyFont="1" applyFill="1" applyBorder="1" applyAlignment="1">
      <alignment vertical="center"/>
    </xf>
    <xf numFmtId="4" fontId="11" fillId="0" borderId="32" xfId="0" applyNumberFormat="1" applyFont="1" applyFill="1" applyBorder="1" applyAlignment="1">
      <alignment vertical="center"/>
    </xf>
    <xf numFmtId="4" fontId="11" fillId="0" borderId="33" xfId="0" applyNumberFormat="1" applyFont="1" applyFill="1" applyBorder="1" applyAlignment="1">
      <alignment vertical="center"/>
    </xf>
    <xf numFmtId="4" fontId="13" fillId="0" borderId="32" xfId="0" applyNumberFormat="1" applyFont="1" applyFill="1" applyBorder="1" applyAlignment="1">
      <alignment vertical="center"/>
    </xf>
    <xf numFmtId="0" fontId="11" fillId="0" borderId="0" xfId="25" applyFont="1" applyFill="1"/>
    <xf numFmtId="0" fontId="12" fillId="2" borderId="31" xfId="25" applyFont="1" applyFill="1" applyBorder="1" applyAlignment="1">
      <alignment horizontal="center" vertical="center"/>
    </xf>
    <xf numFmtId="0" fontId="12" fillId="2" borderId="32" xfId="25" applyFont="1" applyFill="1" applyBorder="1" applyAlignment="1">
      <alignment horizontal="center" vertical="center"/>
    </xf>
    <xf numFmtId="0" fontId="12" fillId="2" borderId="33" xfId="25" applyFont="1" applyFill="1" applyBorder="1" applyAlignment="1">
      <alignment horizontal="center" vertical="center"/>
    </xf>
    <xf numFmtId="4" fontId="11" fillId="0" borderId="32" xfId="25" applyNumberFormat="1" applyFont="1" applyFill="1" applyBorder="1"/>
    <xf numFmtId="0" fontId="12" fillId="2" borderId="31" xfId="25" applyFont="1" applyFill="1" applyBorder="1"/>
    <xf numFmtId="4" fontId="13" fillId="0" borderId="31" xfId="25" applyNumberFormat="1" applyFont="1" applyFill="1" applyBorder="1" applyAlignment="1">
      <alignment vertical="center"/>
    </xf>
    <xf numFmtId="4" fontId="11" fillId="0" borderId="32" xfId="25" applyNumberFormat="1" applyFont="1" applyFill="1" applyBorder="1" applyAlignment="1">
      <alignment vertical="center"/>
    </xf>
    <xf numFmtId="4" fontId="11" fillId="0" borderId="33" xfId="25" applyNumberFormat="1" applyFont="1" applyFill="1" applyBorder="1" applyAlignment="1">
      <alignment vertical="center"/>
    </xf>
    <xf numFmtId="4" fontId="13" fillId="0" borderId="32" xfId="25" applyNumberFormat="1" applyFont="1" applyFill="1" applyBorder="1" applyAlignment="1">
      <alignment vertical="center"/>
    </xf>
    <xf numFmtId="0" fontId="11" fillId="0" borderId="0" xfId="25" applyFont="1"/>
    <xf numFmtId="43" fontId="6" fillId="0" borderId="0" xfId="26" applyFont="1" applyFill="1" applyBorder="1"/>
    <xf numFmtId="4" fontId="6" fillId="0" borderId="0" xfId="25" applyNumberFormat="1" applyFont="1" applyFill="1" applyBorder="1" applyAlignment="1">
      <alignment horizontal="right" vertical="center"/>
    </xf>
    <xf numFmtId="4" fontId="9" fillId="0" borderId="0" xfId="25" applyNumberFormat="1" applyFont="1" applyFill="1" applyBorder="1" applyAlignment="1">
      <alignment horizontal="right" vertical="center"/>
    </xf>
    <xf numFmtId="43" fontId="6" fillId="0" borderId="0" xfId="24" applyFont="1" applyFill="1" applyBorder="1"/>
    <xf numFmtId="4" fontId="6" fillId="21" borderId="13" xfId="25" applyNumberFormat="1" applyFont="1" applyFill="1" applyBorder="1"/>
    <xf numFmtId="0" fontId="6" fillId="0" borderId="36" xfId="25" applyFont="1" applyBorder="1"/>
    <xf numFmtId="0" fontId="10" fillId="2" borderId="25" xfId="25" applyFont="1" applyFill="1" applyBorder="1" applyAlignment="1">
      <alignment horizontal="center" vertical="center"/>
    </xf>
    <xf numFmtId="0" fontId="10" fillId="2" borderId="1" xfId="25" applyFont="1" applyFill="1" applyBorder="1" applyAlignment="1">
      <alignment horizontal="center" vertical="center"/>
    </xf>
    <xf numFmtId="0" fontId="6" fillId="0" borderId="37" xfId="25" applyFont="1" applyBorder="1" applyAlignment="1">
      <alignment horizontal="left"/>
    </xf>
    <xf numFmtId="0" fontId="6" fillId="0" borderId="38" xfId="25" applyFont="1" applyBorder="1" applyAlignment="1">
      <alignment horizontal="left"/>
    </xf>
    <xf numFmtId="0" fontId="10" fillId="2" borderId="5" xfId="25" applyFont="1" applyFill="1" applyBorder="1" applyAlignment="1">
      <alignment horizontal="center" vertical="center"/>
    </xf>
    <xf numFmtId="0" fontId="10" fillId="2" borderId="20" xfId="25" applyFont="1" applyFill="1" applyBorder="1" applyAlignment="1">
      <alignment horizontal="left"/>
    </xf>
    <xf numFmtId="0" fontId="10" fillId="2" borderId="1" xfId="25" applyFont="1" applyFill="1" applyBorder="1" applyAlignment="1">
      <alignment horizontal="left"/>
    </xf>
    <xf numFmtId="0" fontId="11" fillId="0" borderId="0" xfId="0" applyFont="1"/>
    <xf numFmtId="0" fontId="10" fillId="2" borderId="3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6" fillId="0" borderId="21" xfId="0" applyFont="1" applyBorder="1"/>
    <xf numFmtId="0" fontId="6" fillId="0" borderId="34" xfId="0" applyFont="1" applyBorder="1"/>
    <xf numFmtId="0" fontId="9" fillId="0" borderId="21" xfId="0" applyFont="1" applyBorder="1" applyAlignment="1">
      <alignment vertical="center"/>
    </xf>
    <xf numFmtId="4" fontId="6" fillId="0" borderId="34" xfId="0" applyNumberFormat="1" applyFont="1" applyBorder="1" applyAlignment="1">
      <alignment vertical="center"/>
    </xf>
    <xf numFmtId="4" fontId="6" fillId="0" borderId="39" xfId="0" applyNumberFormat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4" fontId="6" fillId="0" borderId="34" xfId="0" applyNumberFormat="1" applyFont="1" applyBorder="1"/>
    <xf numFmtId="0" fontId="11" fillId="0" borderId="22" xfId="0" applyFont="1" applyBorder="1" applyAlignment="1">
      <alignment vertical="center"/>
    </xf>
    <xf numFmtId="4" fontId="11" fillId="0" borderId="35" xfId="0" applyNumberFormat="1" applyFont="1" applyBorder="1" applyAlignment="1">
      <alignment vertical="center"/>
    </xf>
    <xf numFmtId="4" fontId="6" fillId="2" borderId="34" xfId="0" applyNumberFormat="1" applyFont="1" applyFill="1" applyBorder="1" applyAlignment="1">
      <alignment vertical="center"/>
    </xf>
    <xf numFmtId="4" fontId="6" fillId="2" borderId="34" xfId="0" applyNumberFormat="1" applyFont="1" applyFill="1" applyBorder="1" applyAlignment="1">
      <alignment horizontal="right" vertical="center"/>
    </xf>
    <xf numFmtId="0" fontId="14" fillId="0" borderId="0" xfId="0" applyFont="1"/>
    <xf numFmtId="4" fontId="6" fillId="0" borderId="39" xfId="0" applyNumberFormat="1" applyFont="1" applyBorder="1"/>
    <xf numFmtId="2" fontId="10" fillId="0" borderId="21" xfId="0" applyNumberFormat="1" applyFont="1" applyFill="1" applyBorder="1" applyAlignment="1">
      <alignment horizontal="left" vertical="center"/>
    </xf>
    <xf numFmtId="0" fontId="10" fillId="0" borderId="34" xfId="0" applyFont="1" applyFill="1" applyBorder="1" applyAlignment="1">
      <alignment horizontal="center" vertical="center"/>
    </xf>
    <xf numFmtId="0" fontId="16" fillId="0" borderId="21" xfId="0" applyFont="1" applyBorder="1"/>
    <xf numFmtId="0" fontId="16" fillId="0" borderId="34" xfId="0" applyFont="1" applyBorder="1"/>
    <xf numFmtId="0" fontId="16" fillId="0" borderId="39" xfId="0" applyFont="1" applyBorder="1"/>
    <xf numFmtId="0" fontId="11" fillId="0" borderId="21" xfId="0" applyFont="1" applyBorder="1" applyAlignment="1">
      <alignment vertical="center"/>
    </xf>
    <xf numFmtId="4" fontId="11" fillId="0" borderId="34" xfId="0" applyNumberFormat="1" applyFont="1" applyBorder="1" applyAlignment="1">
      <alignment vertical="center"/>
    </xf>
    <xf numFmtId="4" fontId="11" fillId="0" borderId="39" xfId="0" applyNumberFormat="1" applyFont="1" applyBorder="1" applyAlignment="1">
      <alignment vertical="center"/>
    </xf>
    <xf numFmtId="4" fontId="16" fillId="24" borderId="35" xfId="0" applyNumberFormat="1" applyFont="1" applyFill="1" applyBorder="1" applyAlignment="1">
      <alignment horizontal="center" vertical="center"/>
    </xf>
    <xf numFmtId="4" fontId="16" fillId="24" borderId="36" xfId="0" applyNumberFormat="1" applyFont="1" applyFill="1" applyBorder="1" applyAlignment="1">
      <alignment horizontal="center" vertical="center"/>
    </xf>
    <xf numFmtId="2" fontId="15" fillId="24" borderId="12" xfId="0" applyNumberFormat="1" applyFont="1" applyFill="1" applyBorder="1" applyAlignment="1">
      <alignment horizontal="left" vertical="center"/>
    </xf>
    <xf numFmtId="0" fontId="15" fillId="24" borderId="26" xfId="0" applyFont="1" applyFill="1" applyBorder="1" applyAlignment="1">
      <alignment horizontal="center" vertical="center"/>
    </xf>
    <xf numFmtId="0" fontId="15" fillId="24" borderId="7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0" fillId="2" borderId="7" xfId="25" applyFont="1" applyFill="1" applyBorder="1" applyAlignment="1">
      <alignment horizontal="center" vertical="center"/>
    </xf>
    <xf numFmtId="0" fontId="10" fillId="2" borderId="25" xfId="25" applyFont="1" applyFill="1" applyBorder="1" applyAlignment="1">
      <alignment horizontal="center" vertical="center"/>
    </xf>
    <xf numFmtId="0" fontId="10" fillId="2" borderId="5" xfId="25" applyFont="1" applyFill="1" applyBorder="1" applyAlignment="1">
      <alignment horizontal="center" vertical="center"/>
    </xf>
    <xf numFmtId="0" fontId="10" fillId="2" borderId="1" xfId="25" applyFont="1" applyFill="1" applyBorder="1" applyAlignment="1">
      <alignment horizontal="center" vertical="center"/>
    </xf>
    <xf numFmtId="4" fontId="6" fillId="25" borderId="32" xfId="24" applyNumberFormat="1" applyFont="1" applyFill="1" applyBorder="1"/>
    <xf numFmtId="4" fontId="6" fillId="25" borderId="32" xfId="0" applyNumberFormat="1" applyFont="1" applyFill="1" applyBorder="1"/>
    <xf numFmtId="4" fontId="6" fillId="25" borderId="33" xfId="0" applyNumberFormat="1" applyFont="1" applyFill="1" applyBorder="1"/>
    <xf numFmtId="4" fontId="9" fillId="25" borderId="31" xfId="0" applyNumberFormat="1" applyFont="1" applyFill="1" applyBorder="1"/>
    <xf numFmtId="4" fontId="6" fillId="25" borderId="33" xfId="24" applyNumberFormat="1" applyFont="1" applyFill="1" applyBorder="1"/>
    <xf numFmtId="4" fontId="9" fillId="25" borderId="31" xfId="24" applyNumberFormat="1" applyFont="1" applyFill="1" applyBorder="1"/>
    <xf numFmtId="4" fontId="9" fillId="25" borderId="32" xfId="0" applyNumberFormat="1" applyFont="1" applyFill="1" applyBorder="1"/>
    <xf numFmtId="4" fontId="6" fillId="25" borderId="31" xfId="0" applyNumberFormat="1" applyFont="1" applyFill="1" applyBorder="1"/>
    <xf numFmtId="4" fontId="9" fillId="25" borderId="32" xfId="24" applyNumberFormat="1" applyFont="1" applyFill="1" applyBorder="1"/>
    <xf numFmtId="0" fontId="6" fillId="25" borderId="31" xfId="0" applyFont="1" applyFill="1" applyBorder="1"/>
    <xf numFmtId="0" fontId="9" fillId="25" borderId="32" xfId="0" applyFont="1" applyFill="1" applyBorder="1"/>
    <xf numFmtId="0" fontId="6" fillId="25" borderId="33" xfId="0" applyFont="1" applyFill="1" applyBorder="1"/>
    <xf numFmtId="0" fontId="9" fillId="25" borderId="31" xfId="0" applyFont="1" applyFill="1" applyBorder="1"/>
    <xf numFmtId="0" fontId="6" fillId="25" borderId="32" xfId="0" applyFont="1" applyFill="1" applyBorder="1"/>
    <xf numFmtId="4" fontId="11" fillId="0" borderId="36" xfId="0" applyNumberFormat="1" applyFont="1" applyBorder="1" applyAlignment="1">
      <alignment vertical="center"/>
    </xf>
    <xf numFmtId="0" fontId="11" fillId="0" borderId="0" xfId="25" applyFont="1" applyFill="1" applyBorder="1"/>
    <xf numFmtId="3" fontId="6" fillId="0" borderId="40" xfId="25" applyNumberFormat="1" applyFont="1" applyFill="1" applyBorder="1" applyAlignment="1">
      <alignment horizontal="right" vertical="center"/>
    </xf>
    <xf numFmtId="0" fontId="6" fillId="0" borderId="0" xfId="25" applyFont="1" applyFill="1" applyBorder="1" applyAlignment="1">
      <alignment horizontal="right" vertical="center"/>
    </xf>
    <xf numFmtId="43" fontId="6" fillId="0" borderId="0" xfId="26" applyFont="1" applyFill="1"/>
    <xf numFmtId="0" fontId="10" fillId="0" borderId="40" xfId="25" applyFont="1" applyFill="1" applyBorder="1" applyAlignment="1">
      <alignment horizontal="center" vertical="center"/>
    </xf>
    <xf numFmtId="0" fontId="10" fillId="0" borderId="0" xfId="25" applyFont="1" applyFill="1" applyBorder="1" applyAlignment="1">
      <alignment vertical="center"/>
    </xf>
    <xf numFmtId="0" fontId="10" fillId="0" borderId="6" xfId="25" applyFont="1" applyFill="1" applyBorder="1" applyAlignment="1">
      <alignment vertical="center"/>
    </xf>
    <xf numFmtId="0" fontId="10" fillId="0" borderId="3" xfId="25" applyFont="1" applyFill="1" applyBorder="1" applyAlignment="1">
      <alignment vertical="center"/>
    </xf>
    <xf numFmtId="4" fontId="6" fillId="0" borderId="13" xfId="25" applyNumberFormat="1" applyFont="1" applyFill="1" applyBorder="1" applyAlignment="1">
      <alignment horizontal="right" vertical="center"/>
    </xf>
    <xf numFmtId="3" fontId="9" fillId="0" borderId="23" xfId="25" applyNumberFormat="1" applyFont="1" applyFill="1" applyBorder="1" applyAlignment="1">
      <alignment horizontal="right" vertical="center"/>
    </xf>
    <xf numFmtId="4" fontId="9" fillId="0" borderId="24" xfId="25" applyNumberFormat="1" applyFont="1" applyFill="1" applyBorder="1" applyAlignment="1">
      <alignment horizontal="right" vertical="center"/>
    </xf>
    <xf numFmtId="4" fontId="9" fillId="0" borderId="14" xfId="25" applyNumberFormat="1" applyFont="1" applyFill="1" applyBorder="1" applyAlignment="1">
      <alignment horizontal="right" vertical="center"/>
    </xf>
    <xf numFmtId="3" fontId="6" fillId="0" borderId="34" xfId="0" applyNumberFormat="1" applyFont="1" applyBorder="1" applyAlignment="1">
      <alignment vertical="center"/>
    </xf>
    <xf numFmtId="3" fontId="6" fillId="0" borderId="39" xfId="0" applyNumberFormat="1" applyFont="1" applyBorder="1" applyAlignment="1">
      <alignment vertical="center"/>
    </xf>
    <xf numFmtId="4" fontId="6" fillId="25" borderId="32" xfId="26" applyNumberFormat="1" applyFont="1" applyFill="1" applyBorder="1"/>
    <xf numFmtId="4" fontId="9" fillId="25" borderId="31" xfId="25" applyNumberFormat="1" applyFont="1" applyFill="1" applyBorder="1"/>
    <xf numFmtId="4" fontId="6" fillId="25" borderId="32" xfId="25" applyNumberFormat="1" applyFont="1" applyFill="1" applyBorder="1"/>
    <xf numFmtId="4" fontId="6" fillId="25" borderId="33" xfId="25" applyNumberFormat="1" applyFont="1" applyFill="1" applyBorder="1"/>
    <xf numFmtId="4" fontId="6" fillId="25" borderId="33" xfId="26" applyNumberFormat="1" applyFont="1" applyFill="1" applyBorder="1"/>
    <xf numFmtId="4" fontId="9" fillId="25" borderId="31" xfId="26" applyNumberFormat="1" applyFont="1" applyFill="1" applyBorder="1"/>
    <xf numFmtId="4" fontId="9" fillId="25" borderId="32" xfId="25" applyNumberFormat="1" applyFont="1" applyFill="1" applyBorder="1"/>
    <xf numFmtId="4" fontId="6" fillId="25" borderId="31" xfId="25" applyNumberFormat="1" applyFont="1" applyFill="1" applyBorder="1"/>
    <xf numFmtId="4" fontId="9" fillId="25" borderId="32" xfId="26" applyNumberFormat="1" applyFont="1" applyFill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" fontId="16" fillId="0" borderId="34" xfId="0" applyNumberFormat="1" applyFont="1" applyBorder="1"/>
    <xf numFmtId="0" fontId="16" fillId="0" borderId="28" xfId="25" applyFont="1" applyBorder="1"/>
    <xf numFmtId="2" fontId="15" fillId="24" borderId="21" xfId="0" applyNumberFormat="1" applyFont="1" applyFill="1" applyBorder="1" applyAlignment="1">
      <alignment horizontal="left" vertical="center"/>
    </xf>
    <xf numFmtId="4" fontId="16" fillId="24" borderId="34" xfId="0" applyNumberFormat="1" applyFont="1" applyFill="1" applyBorder="1" applyAlignment="1">
      <alignment horizontal="center" vertical="center"/>
    </xf>
    <xf numFmtId="4" fontId="16" fillId="24" borderId="39" xfId="0" applyNumberFormat="1" applyFont="1" applyFill="1" applyBorder="1" applyAlignment="1">
      <alignment horizontal="center" vertical="center"/>
    </xf>
    <xf numFmtId="2" fontId="16" fillId="24" borderId="22" xfId="0" applyNumberFormat="1" applyFont="1" applyFill="1" applyBorder="1" applyAlignment="1">
      <alignment horizontal="left" vertical="center"/>
    </xf>
    <xf numFmtId="4" fontId="16" fillId="0" borderId="39" xfId="0" applyNumberFormat="1" applyFont="1" applyBorder="1"/>
    <xf numFmtId="4" fontId="9" fillId="0" borderId="34" xfId="0" applyNumberFormat="1" applyFont="1" applyBorder="1" applyAlignment="1">
      <alignment vertical="center"/>
    </xf>
    <xf numFmtId="4" fontId="9" fillId="0" borderId="39" xfId="0" applyNumberFormat="1" applyFont="1" applyBorder="1" applyAlignment="1">
      <alignment vertical="center"/>
    </xf>
    <xf numFmtId="4" fontId="17" fillId="0" borderId="34" xfId="0" applyNumberFormat="1" applyFont="1" applyBorder="1" applyAlignment="1">
      <alignment vertical="center"/>
    </xf>
    <xf numFmtId="4" fontId="17" fillId="0" borderId="39" xfId="0" applyNumberFormat="1" applyFont="1" applyBorder="1" applyAlignment="1">
      <alignment horizontal="right" vertical="center"/>
    </xf>
    <xf numFmtId="0" fontId="15" fillId="0" borderId="39" xfId="0" applyFont="1" applyFill="1" applyBorder="1" applyAlignment="1">
      <alignment horizontal="center" vertical="center"/>
    </xf>
    <xf numFmtId="0" fontId="10" fillId="2" borderId="6" xfId="25" applyFont="1" applyFill="1" applyBorder="1" applyAlignment="1">
      <alignment horizontal="center" vertical="center"/>
    </xf>
    <xf numFmtId="0" fontId="10" fillId="2" borderId="20" xfId="25" applyFont="1" applyFill="1" applyBorder="1" applyAlignment="1">
      <alignment horizontal="center" vertical="center"/>
    </xf>
    <xf numFmtId="0" fontId="10" fillId="2" borderId="3" xfId="25" applyFont="1" applyFill="1" applyBorder="1" applyAlignment="1">
      <alignment horizontal="center" vertical="center"/>
    </xf>
    <xf numFmtId="0" fontId="10" fillId="2" borderId="4" xfId="25" applyFont="1" applyFill="1" applyBorder="1" applyAlignment="1">
      <alignment horizontal="center" vertical="center"/>
    </xf>
    <xf numFmtId="0" fontId="10" fillId="2" borderId="26" xfId="25" applyFont="1" applyFill="1" applyBorder="1" applyAlignment="1">
      <alignment horizontal="center" vertical="center"/>
    </xf>
    <xf numFmtId="0" fontId="10" fillId="2" borderId="7" xfId="25" applyFont="1" applyFill="1" applyBorder="1" applyAlignment="1">
      <alignment horizontal="center" vertical="center"/>
    </xf>
    <xf numFmtId="0" fontId="10" fillId="2" borderId="1" xfId="25" applyFont="1" applyFill="1" applyBorder="1" applyAlignment="1">
      <alignment horizontal="center" vertical="center"/>
    </xf>
    <xf numFmtId="0" fontId="10" fillId="2" borderId="25" xfId="25" applyFont="1" applyFill="1" applyBorder="1" applyAlignment="1">
      <alignment horizontal="center" vertical="center"/>
    </xf>
    <xf numFmtId="0" fontId="10" fillId="2" borderId="5" xfId="25" applyFont="1" applyFill="1" applyBorder="1" applyAlignment="1">
      <alignment horizontal="center" vertical="center"/>
    </xf>
    <xf numFmtId="165" fontId="6" fillId="0" borderId="11" xfId="25" applyNumberFormat="1" applyFont="1" applyFill="1" applyBorder="1" applyAlignment="1">
      <alignment horizontal="center" vertical="center"/>
    </xf>
    <xf numFmtId="165" fontId="6" fillId="0" borderId="10" xfId="25" applyNumberFormat="1" applyFont="1" applyFill="1" applyBorder="1" applyAlignment="1">
      <alignment horizontal="center" vertical="center"/>
    </xf>
    <xf numFmtId="165" fontId="6" fillId="0" borderId="14" xfId="25" applyNumberFormat="1" applyFont="1" applyFill="1" applyBorder="1" applyAlignment="1">
      <alignment horizontal="center" vertical="center"/>
    </xf>
    <xf numFmtId="165" fontId="6" fillId="0" borderId="9" xfId="25" applyNumberFormat="1" applyFont="1" applyFill="1" applyBorder="1" applyAlignment="1">
      <alignment horizontal="center" vertical="center"/>
    </xf>
    <xf numFmtId="165" fontId="6" fillId="0" borderId="8" xfId="25" applyNumberFormat="1" applyFont="1" applyFill="1" applyBorder="1" applyAlignment="1">
      <alignment horizontal="center" vertical="center"/>
    </xf>
    <xf numFmtId="165" fontId="6" fillId="0" borderId="13" xfId="25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</cellXfs>
  <cellStyles count="28">
    <cellStyle name="20 % - Akzent1" xfId="5"/>
    <cellStyle name="20 % - Akzent2" xfId="6"/>
    <cellStyle name="20 % - Akzent3" xfId="7"/>
    <cellStyle name="20 % - Akzent4" xfId="8"/>
    <cellStyle name="20 % - Akzent5" xfId="9"/>
    <cellStyle name="20 % - Akzent6" xfId="10"/>
    <cellStyle name="40 % - Akzent1" xfId="11"/>
    <cellStyle name="40 % - Akzent2" xfId="12"/>
    <cellStyle name="40 % - Akzent3" xfId="13"/>
    <cellStyle name="40 % - Akzent4" xfId="14"/>
    <cellStyle name="40 % - Akzent5" xfId="15"/>
    <cellStyle name="40 % - Akzent6" xfId="16"/>
    <cellStyle name="60 % - Akzent1" xfId="17"/>
    <cellStyle name="60 % - Akzent2" xfId="18"/>
    <cellStyle name="60 % - Akzent3" xfId="19"/>
    <cellStyle name="60 % - Akzent4" xfId="20"/>
    <cellStyle name="60 % - Akzent5" xfId="21"/>
    <cellStyle name="60 % - Akzent6" xfId="22"/>
    <cellStyle name="Dezimal 2" xfId="1"/>
    <cellStyle name="Komma" xfId="24" builtinId="3"/>
    <cellStyle name="Komma 2" xfId="26"/>
    <cellStyle name="Normal" xfId="23"/>
    <cellStyle name="Prozent" xfId="2" builtinId="5"/>
    <cellStyle name="Prozent 2" xfId="3"/>
    <cellStyle name="Prozent 2 2" xfId="27"/>
    <cellStyle name="Standard" xfId="0" builtinId="0"/>
    <cellStyle name="Standard 2" xfId="4"/>
    <cellStyle name="Standard 2 2" xfId="25"/>
  </cellStyles>
  <dxfs count="0"/>
  <tableStyles count="0" defaultTableStyle="TableStyleMedium9" defaultPivotStyle="PivotStyleLight16"/>
  <colors>
    <mruColors>
      <color rgb="FF6E6E6E"/>
      <color rgb="FF00649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9525</xdr:rowOff>
    </xdr:from>
    <xdr:to>
      <xdr:col>9</xdr:col>
      <xdr:colOff>4650</xdr:colOff>
      <xdr:row>4</xdr:row>
      <xdr:rowOff>9825</xdr:rowOff>
    </xdr:to>
    <xdr:pic>
      <xdr:nvPicPr>
        <xdr:cNvPr id="2" name="Grafik 1" descr=":::Bilder:UaS_Logo_Briefpapier_sw.png"/>
        <xdr:cNvPicPr/>
      </xdr:nvPicPr>
      <xdr:blipFill rotWithShape="1">
        <a:blip xmlns:r="http://schemas.openxmlformats.org/officeDocument/2006/relationships" r:embed="rId1"/>
        <a:srcRect t="35849" r="23939"/>
        <a:stretch/>
      </xdr:blipFill>
      <xdr:spPr bwMode="auto">
        <a:xfrm>
          <a:off x="7486650" y="9525"/>
          <a:ext cx="2271600" cy="609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2047874</xdr:colOff>
      <xdr:row>0</xdr:row>
      <xdr:rowOff>9525</xdr:rowOff>
    </xdr:from>
    <xdr:to>
      <xdr:col>11</xdr:col>
      <xdr:colOff>4649</xdr:colOff>
      <xdr:row>4</xdr:row>
      <xdr:rowOff>47925</xdr:rowOff>
    </xdr:to>
    <xdr:pic>
      <xdr:nvPicPr>
        <xdr:cNvPr id="2" name="Grafik 1" descr=":::Bilder:UaS_Logo_Briefpapier_sw.png"/>
        <xdr:cNvPicPr/>
      </xdr:nvPicPr>
      <xdr:blipFill rotWithShape="1">
        <a:blip xmlns:r="http://schemas.openxmlformats.org/officeDocument/2006/relationships" r:embed="rId1"/>
        <a:srcRect t="35849" r="23939"/>
        <a:stretch/>
      </xdr:blipFill>
      <xdr:spPr bwMode="auto">
        <a:xfrm>
          <a:off x="12125324" y="9525"/>
          <a:ext cx="2271600" cy="64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2047875</xdr:colOff>
      <xdr:row>0</xdr:row>
      <xdr:rowOff>9525</xdr:rowOff>
    </xdr:from>
    <xdr:to>
      <xdr:col>11</xdr:col>
      <xdr:colOff>4650</xdr:colOff>
      <xdr:row>4</xdr:row>
      <xdr:rowOff>47925</xdr:rowOff>
    </xdr:to>
    <xdr:pic>
      <xdr:nvPicPr>
        <xdr:cNvPr id="2" name="Grafik 1" descr=":::Bilder:UaS_Logo_Briefpapier_sw.png"/>
        <xdr:cNvPicPr/>
      </xdr:nvPicPr>
      <xdr:blipFill rotWithShape="1">
        <a:blip xmlns:r="http://schemas.openxmlformats.org/officeDocument/2006/relationships" r:embed="rId1"/>
        <a:srcRect t="35849" r="23939"/>
        <a:stretch/>
      </xdr:blipFill>
      <xdr:spPr bwMode="auto">
        <a:xfrm>
          <a:off x="10648950" y="9525"/>
          <a:ext cx="2271600" cy="64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2047874</xdr:colOff>
      <xdr:row>0</xdr:row>
      <xdr:rowOff>9525</xdr:rowOff>
    </xdr:from>
    <xdr:to>
      <xdr:col>12</xdr:col>
      <xdr:colOff>4649</xdr:colOff>
      <xdr:row>4</xdr:row>
      <xdr:rowOff>47925</xdr:rowOff>
    </xdr:to>
    <xdr:pic>
      <xdr:nvPicPr>
        <xdr:cNvPr id="2" name="Grafik 1" descr=":::Bilder:UaS_Logo_Briefpapier_sw.png"/>
        <xdr:cNvPicPr/>
      </xdr:nvPicPr>
      <xdr:blipFill rotWithShape="1">
        <a:blip xmlns:r="http://schemas.openxmlformats.org/officeDocument/2006/relationships" r:embed="rId1"/>
        <a:srcRect t="35849" r="23939"/>
        <a:stretch/>
      </xdr:blipFill>
      <xdr:spPr bwMode="auto">
        <a:xfrm>
          <a:off x="12906374" y="9525"/>
          <a:ext cx="2271600" cy="64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2047874</xdr:colOff>
      <xdr:row>0</xdr:row>
      <xdr:rowOff>9525</xdr:rowOff>
    </xdr:from>
    <xdr:ext cx="2271600" cy="648000"/>
    <xdr:pic>
      <xdr:nvPicPr>
        <xdr:cNvPr id="2" name="Grafik 1" descr=":::Bilder:UaS_Logo_Briefpapier_sw.png"/>
        <xdr:cNvPicPr/>
      </xdr:nvPicPr>
      <xdr:blipFill rotWithShape="1">
        <a:blip xmlns:r="http://schemas.openxmlformats.org/officeDocument/2006/relationships" r:embed="rId1"/>
        <a:srcRect t="35849" r="23939"/>
        <a:stretch/>
      </xdr:blipFill>
      <xdr:spPr bwMode="auto">
        <a:xfrm>
          <a:off x="800099" y="9525"/>
          <a:ext cx="2271600" cy="64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2047874</xdr:colOff>
      <xdr:row>0</xdr:row>
      <xdr:rowOff>9525</xdr:rowOff>
    </xdr:from>
    <xdr:ext cx="2271600" cy="648000"/>
    <xdr:pic>
      <xdr:nvPicPr>
        <xdr:cNvPr id="2" name="Grafik 1" descr=":::Bilder:UaS_Logo_Briefpapier_sw.png"/>
        <xdr:cNvPicPr/>
      </xdr:nvPicPr>
      <xdr:blipFill rotWithShape="1">
        <a:blip xmlns:r="http://schemas.openxmlformats.org/officeDocument/2006/relationships" r:embed="rId1"/>
        <a:srcRect t="35849" r="23939"/>
        <a:stretch/>
      </xdr:blipFill>
      <xdr:spPr bwMode="auto">
        <a:xfrm>
          <a:off x="12906374" y="9525"/>
          <a:ext cx="2271600" cy="64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SERVER01\Benutzerdaten\Finanzen\Voranschlag\2012\VA%202012%20Finanzabteilung\VA%202012%20-%20LR%20-%2011%20Finanzen%20(Lohn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 Daten"/>
      <sheetName val="Budget - Laufende Rechnung"/>
      <sheetName val="LR Arten-Gesamt"/>
    </sheetNames>
    <sheetDataSet>
      <sheetData sheetId="0" refreshError="1">
        <row r="11">
          <cell r="C11">
            <v>6.5000000000000002E-2</v>
          </cell>
        </row>
        <row r="14">
          <cell r="C14">
            <v>10000</v>
          </cell>
        </row>
        <row r="16">
          <cell r="C16">
            <v>0.1</v>
          </cell>
        </row>
        <row r="18">
          <cell r="C18">
            <v>-5000</v>
          </cell>
        </row>
        <row r="20">
          <cell r="C20">
            <v>-0.03</v>
          </cell>
        </row>
        <row r="22">
          <cell r="C22">
            <v>15000</v>
          </cell>
        </row>
        <row r="24">
          <cell r="C24">
            <v>0.15</v>
          </cell>
        </row>
        <row r="26">
          <cell r="C26">
            <v>-7500</v>
          </cell>
        </row>
        <row r="28">
          <cell r="C28">
            <v>-4.4999999999999998E-2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4"/>
  <sheetViews>
    <sheetView zoomScaleNormal="100" workbookViewId="0">
      <selection activeCell="C16" sqref="C16"/>
    </sheetView>
  </sheetViews>
  <sheetFormatPr baseColWidth="10" defaultRowHeight="11.25" x14ac:dyDescent="0.15"/>
  <cols>
    <col min="1" max="1" width="30.7109375" style="1" customWidth="1"/>
    <col min="2" max="6" width="12.7109375" style="1" customWidth="1"/>
    <col min="7" max="7" width="5.7109375" style="1" customWidth="1"/>
    <col min="8" max="8" width="11.42578125" style="1"/>
    <col min="9" max="9" width="38.5703125" style="1" bestFit="1" customWidth="1"/>
    <col min="10" max="16384" width="11.42578125" style="1"/>
  </cols>
  <sheetData>
    <row r="1" spans="1:13" ht="12" customHeight="1" x14ac:dyDescent="0.15">
      <c r="A1" s="2"/>
    </row>
    <row r="2" spans="1:13" ht="12" customHeight="1" x14ac:dyDescent="0.15">
      <c r="A2" s="2"/>
    </row>
    <row r="3" spans="1:13" ht="12" customHeight="1" x14ac:dyDescent="0.15">
      <c r="A3" s="2"/>
    </row>
    <row r="4" spans="1:13" ht="12" customHeight="1" x14ac:dyDescent="0.15">
      <c r="A4" s="2"/>
    </row>
    <row r="5" spans="1:13" ht="12" customHeight="1" x14ac:dyDescent="0.15">
      <c r="A5" s="2"/>
    </row>
    <row r="6" spans="1:13" ht="12" customHeight="1" x14ac:dyDescent="0.15">
      <c r="A6" s="2"/>
    </row>
    <row r="7" spans="1:13" ht="12" customHeight="1" x14ac:dyDescent="0.15">
      <c r="A7" s="5" t="s">
        <v>161</v>
      </c>
    </row>
    <row r="8" spans="1:13" ht="12" customHeight="1" thickBot="1" x14ac:dyDescent="0.2">
      <c r="A8" s="2"/>
    </row>
    <row r="9" spans="1:13" s="9" customFormat="1" ht="12" customHeight="1" x14ac:dyDescent="0.2">
      <c r="A9" s="27" t="s">
        <v>81</v>
      </c>
      <c r="B9" s="92" t="s">
        <v>165</v>
      </c>
      <c r="C9" s="92" t="s">
        <v>166</v>
      </c>
      <c r="D9" s="92" t="s">
        <v>167</v>
      </c>
      <c r="E9" s="92" t="s">
        <v>168</v>
      </c>
      <c r="F9" s="95" t="s">
        <v>173</v>
      </c>
      <c r="H9" s="16" t="s">
        <v>169</v>
      </c>
      <c r="I9" s="16" t="s">
        <v>164</v>
      </c>
    </row>
    <row r="10" spans="1:13" s="9" customFormat="1" ht="12" customHeight="1" thickBot="1" x14ac:dyDescent="0.25">
      <c r="A10" s="25"/>
      <c r="B10" s="271" t="s">
        <v>183</v>
      </c>
      <c r="C10" s="271" t="s">
        <v>184</v>
      </c>
      <c r="D10" s="271" t="s">
        <v>185</v>
      </c>
      <c r="E10" s="271" t="s">
        <v>185</v>
      </c>
      <c r="F10" s="272" t="s">
        <v>186</v>
      </c>
      <c r="H10" s="16" t="s">
        <v>166</v>
      </c>
      <c r="I10" s="16" t="s">
        <v>170</v>
      </c>
    </row>
    <row r="11" spans="1:13" s="9" customFormat="1" ht="12" customHeight="1" thickBot="1" x14ac:dyDescent="0.2">
      <c r="A11" s="286"/>
      <c r="B11" s="287"/>
      <c r="C11" s="287"/>
      <c r="D11" s="299" t="s">
        <v>187</v>
      </c>
      <c r="E11" s="299" t="s">
        <v>188</v>
      </c>
      <c r="F11" s="355" t="s">
        <v>204</v>
      </c>
      <c r="H11" s="16" t="s">
        <v>167</v>
      </c>
      <c r="I11" s="16" t="s">
        <v>171</v>
      </c>
      <c r="L11" s="16"/>
      <c r="M11" s="342"/>
    </row>
    <row r="12" spans="1:13" s="9" customFormat="1" ht="12" customHeight="1" x14ac:dyDescent="0.15">
      <c r="A12" s="296" t="s">
        <v>181</v>
      </c>
      <c r="B12" s="297"/>
      <c r="C12" s="297"/>
      <c r="D12" s="297"/>
      <c r="E12" s="297"/>
      <c r="F12" s="298"/>
      <c r="H12" s="16" t="s">
        <v>168</v>
      </c>
      <c r="I12" s="16" t="s">
        <v>172</v>
      </c>
      <c r="L12" s="16"/>
      <c r="M12" s="342"/>
    </row>
    <row r="13" spans="1:13" s="9" customFormat="1" ht="12" customHeight="1" x14ac:dyDescent="0.15">
      <c r="A13" s="346" t="s">
        <v>182</v>
      </c>
      <c r="B13" s="347">
        <f>'V1 0 Polizisten'!J11</f>
        <v>59700</v>
      </c>
      <c r="C13" s="347">
        <f>'V2 2 Polizisten'!J11</f>
        <v>59700</v>
      </c>
      <c r="D13" s="347">
        <f>'V3 3 Polizisten'!J12</f>
        <v>32700</v>
      </c>
      <c r="E13" s="347">
        <f>'V4 4 Polizisten'!J12</f>
        <v>5700</v>
      </c>
      <c r="F13" s="348">
        <f>'V4 4 Polizisten'!J12</f>
        <v>5700</v>
      </c>
      <c r="H13" s="16" t="s">
        <v>173</v>
      </c>
      <c r="I13" s="1" t="s">
        <v>174</v>
      </c>
      <c r="L13" s="16"/>
      <c r="M13" s="342"/>
    </row>
    <row r="14" spans="1:13" s="9" customFormat="1" ht="12" customHeight="1" thickBot="1" x14ac:dyDescent="0.2">
      <c r="A14" s="349" t="s">
        <v>199</v>
      </c>
      <c r="B14" s="294">
        <f>'V1 0 Polizisten'!J76</f>
        <v>54000</v>
      </c>
      <c r="C14" s="294">
        <f>'V2 2 Polizisten'!J81</f>
        <v>54000</v>
      </c>
      <c r="D14" s="294">
        <f>'V3 3 Polizisten'!J86</f>
        <v>27000</v>
      </c>
      <c r="E14" s="294">
        <f>'V4 4 Polizisten'!J86</f>
        <v>0</v>
      </c>
      <c r="F14" s="295">
        <f>'V4 4 Polizisten'!J86</f>
        <v>0</v>
      </c>
      <c r="H14" s="16"/>
      <c r="I14" s="1"/>
      <c r="L14" s="16"/>
      <c r="M14" s="342"/>
    </row>
    <row r="15" spans="1:13" ht="12" customHeight="1" x14ac:dyDescent="0.15">
      <c r="A15" s="288"/>
      <c r="B15" s="289"/>
      <c r="C15" s="289"/>
      <c r="D15" s="289"/>
      <c r="E15" s="289"/>
      <c r="F15" s="290"/>
      <c r="L15" s="343"/>
      <c r="M15" s="342"/>
    </row>
    <row r="16" spans="1:13" ht="12" customHeight="1" x14ac:dyDescent="0.15">
      <c r="A16" s="288" t="s">
        <v>200</v>
      </c>
      <c r="B16" s="344">
        <f>SUM('V1 0 Polizisten'!I77:I78)</f>
        <v>114000</v>
      </c>
      <c r="C16" s="344">
        <f>'V2 2 Polizisten'!I81</f>
        <v>0</v>
      </c>
      <c r="D16" s="344">
        <f>'V3 3 Polizisten'!I87</f>
        <v>27000</v>
      </c>
      <c r="E16" s="344">
        <f>'V4 4 Polizisten'!J86</f>
        <v>0</v>
      </c>
      <c r="F16" s="350">
        <v>0</v>
      </c>
      <c r="L16" s="343"/>
      <c r="M16" s="342"/>
    </row>
    <row r="17" spans="1:13" ht="12" customHeight="1" x14ac:dyDescent="0.15">
      <c r="A17" s="278" t="s">
        <v>153</v>
      </c>
      <c r="B17" s="279">
        <f>B19-B18-B16</f>
        <v>1162</v>
      </c>
      <c r="C17" s="279">
        <f t="shared" ref="C17:F17" si="0">C19-C18-C16</f>
        <v>355962</v>
      </c>
      <c r="D17" s="279">
        <f t="shared" si="0"/>
        <v>499030</v>
      </c>
      <c r="E17" s="279">
        <f t="shared" si="0"/>
        <v>625700</v>
      </c>
      <c r="F17" s="285">
        <f t="shared" si="0"/>
        <v>2898690</v>
      </c>
      <c r="L17" s="343"/>
      <c r="M17" s="342"/>
    </row>
    <row r="18" spans="1:13" ht="12" customHeight="1" x14ac:dyDescent="0.15">
      <c r="A18" s="278" t="s">
        <v>176</v>
      </c>
      <c r="B18" s="353">
        <f>'V1 0 Polizisten'!I82</f>
        <v>111438</v>
      </c>
      <c r="C18" s="353">
        <f>'V2 2 Polizisten'!I91</f>
        <v>3438</v>
      </c>
      <c r="D18" s="353">
        <f>'V3 3 Polizisten'!I97</f>
        <v>44770</v>
      </c>
      <c r="E18" s="353">
        <f>'V4 4 Polizisten'!I96</f>
        <v>0</v>
      </c>
      <c r="F18" s="354">
        <v>0</v>
      </c>
    </row>
    <row r="19" spans="1:13" ht="12" customHeight="1" x14ac:dyDescent="0.15">
      <c r="A19" s="275" t="s">
        <v>178</v>
      </c>
      <c r="B19" s="351">
        <f>'V1 0 Polizisten'!I11</f>
        <v>226600</v>
      </c>
      <c r="C19" s="351">
        <f>'V2 2 Polizisten'!I11</f>
        <v>359400</v>
      </c>
      <c r="D19" s="351">
        <f>'V3 3 Polizisten'!I12</f>
        <v>570800</v>
      </c>
      <c r="E19" s="351">
        <f>'V4 4 Polizisten'!I12</f>
        <v>625700</v>
      </c>
      <c r="F19" s="352">
        <v>2898690</v>
      </c>
      <c r="H19" s="16"/>
    </row>
    <row r="20" spans="1:13" ht="12" customHeight="1" x14ac:dyDescent="0.15">
      <c r="A20" s="275"/>
      <c r="B20" s="276"/>
      <c r="C20" s="276"/>
      <c r="D20" s="276"/>
      <c r="E20" s="276"/>
      <c r="F20" s="277"/>
      <c r="H20" s="16"/>
    </row>
    <row r="21" spans="1:13" ht="12" customHeight="1" x14ac:dyDescent="0.15">
      <c r="A21" s="278" t="s">
        <v>196</v>
      </c>
      <c r="B21" s="331">
        <f>'V1 0 Polizisten'!C154</f>
        <v>6191</v>
      </c>
      <c r="C21" s="331">
        <f>'V2 2 Polizisten'!C178</f>
        <v>6191</v>
      </c>
      <c r="D21" s="331">
        <f>'V3 3 Polizisten'!C185</f>
        <v>11035</v>
      </c>
      <c r="E21" s="331">
        <f>'V4 4 Polizisten'!C184</f>
        <v>11035</v>
      </c>
      <c r="F21" s="332">
        <v>48722</v>
      </c>
      <c r="H21" s="16"/>
    </row>
    <row r="22" spans="1:13" ht="12" customHeight="1" x14ac:dyDescent="0.15">
      <c r="A22" s="291" t="s">
        <v>201</v>
      </c>
      <c r="B22" s="292">
        <f>B19/'V4 4 Polizisten'!C182</f>
        <v>36.601518333064128</v>
      </c>
      <c r="C22" s="292">
        <f>C19/'V4 4 Polizisten'!C182</f>
        <v>58.052010983685996</v>
      </c>
      <c r="D22" s="292">
        <f>D19/'V4 4 Polizisten'!C184</f>
        <v>51.726325328500224</v>
      </c>
      <c r="E22" s="292">
        <f>E19/'V4 4 Polizisten'!C184</f>
        <v>56.701404621658362</v>
      </c>
      <c r="F22" s="293">
        <v>58.83</v>
      </c>
    </row>
    <row r="23" spans="1:13" ht="12" customHeight="1" x14ac:dyDescent="0.15">
      <c r="A23" s="273"/>
      <c r="B23" s="274"/>
      <c r="C23" s="274"/>
      <c r="D23" s="274"/>
      <c r="E23" s="274"/>
      <c r="F23" s="277"/>
      <c r="H23" s="284"/>
    </row>
    <row r="24" spans="1:13" ht="12" customHeight="1" x14ac:dyDescent="0.15">
      <c r="A24" s="275" t="s">
        <v>90</v>
      </c>
      <c r="B24" s="276">
        <f>'V1 0 Polizisten'!I12</f>
        <v>-15000</v>
      </c>
      <c r="C24" s="276">
        <f>'V2 2 Polizisten'!I12</f>
        <v>-32900</v>
      </c>
      <c r="D24" s="276">
        <f>'V3 3 Polizisten'!I13</f>
        <v>-80800</v>
      </c>
      <c r="E24" s="276">
        <f>'V4 4 Polizisten'!I13</f>
        <v>-105800</v>
      </c>
      <c r="F24" s="277">
        <f>F26-F19</f>
        <v>-530000</v>
      </c>
      <c r="H24" s="284"/>
    </row>
    <row r="25" spans="1:13" ht="12" customHeight="1" x14ac:dyDescent="0.15">
      <c r="A25" s="275"/>
      <c r="B25" s="276"/>
      <c r="C25" s="276"/>
      <c r="D25" s="276"/>
      <c r="E25" s="276"/>
      <c r="F25" s="277"/>
      <c r="H25" s="284"/>
    </row>
    <row r="26" spans="1:13" ht="12" customHeight="1" x14ac:dyDescent="0.15">
      <c r="A26" s="275" t="s">
        <v>91</v>
      </c>
      <c r="B26" s="351">
        <f>'V1 0 Polizisten'!I13</f>
        <v>211600</v>
      </c>
      <c r="C26" s="351">
        <f>C19+C24</f>
        <v>326500</v>
      </c>
      <c r="D26" s="351">
        <f>D19+D24</f>
        <v>490000</v>
      </c>
      <c r="E26" s="351">
        <f>E19+E24</f>
        <v>519900</v>
      </c>
      <c r="F26" s="352">
        <v>2368690</v>
      </c>
    </row>
    <row r="27" spans="1:13" ht="12" customHeight="1" x14ac:dyDescent="0.15">
      <c r="A27" s="278" t="s">
        <v>162</v>
      </c>
      <c r="B27" s="276">
        <f>B19+B24</f>
        <v>211600</v>
      </c>
      <c r="C27" s="276">
        <f>'V2 2 Polizisten'!F177</f>
        <v>326500</v>
      </c>
      <c r="D27" s="276">
        <f>'V3 3 Polizisten'!F183</f>
        <v>274906.2</v>
      </c>
      <c r="E27" s="276">
        <f>'V4 4 Polizisten'!F182</f>
        <v>291681.09999999998</v>
      </c>
      <c r="F27" s="277">
        <v>332300</v>
      </c>
    </row>
    <row r="28" spans="1:13" s="270" customFormat="1" ht="12" customHeight="1" x14ac:dyDescent="0.15">
      <c r="A28" s="278" t="s">
        <v>163</v>
      </c>
      <c r="B28" s="283"/>
      <c r="C28" s="282"/>
      <c r="D28" s="276">
        <f>'V3 3 Polizisten'!F184</f>
        <v>215093.8</v>
      </c>
      <c r="E28" s="276">
        <f>'V4 4 Polizisten'!F183</f>
        <v>228218.9</v>
      </c>
      <c r="F28" s="277">
        <v>208200</v>
      </c>
    </row>
    <row r="29" spans="1:13" ht="12" customHeight="1" thickBot="1" x14ac:dyDescent="0.2">
      <c r="A29" s="280" t="s">
        <v>202</v>
      </c>
      <c r="B29" s="281">
        <f>B27/'V4 4 Polizisten'!C182</f>
        <v>34.17864642222581</v>
      </c>
      <c r="C29" s="281">
        <f>C27/'V2 2 Polizisten'!C177</f>
        <v>52.737845259247294</v>
      </c>
      <c r="D29" s="281">
        <f>D26/'V3 3 Polizisten'!C185</f>
        <v>44.404168554599003</v>
      </c>
      <c r="E29" s="281">
        <f>E26/'V4 4 Polizisten'!C184</f>
        <v>47.113729043951068</v>
      </c>
      <c r="F29" s="318">
        <v>53.96</v>
      </c>
    </row>
    <row r="30" spans="1:13" ht="12" customHeight="1" x14ac:dyDescent="0.15"/>
    <row r="31" spans="1:13" ht="12" customHeight="1" x14ac:dyDescent="0.15">
      <c r="A31" s="1" t="s">
        <v>205</v>
      </c>
    </row>
    <row r="32" spans="1:13" ht="12" customHeight="1" x14ac:dyDescent="0.15">
      <c r="A32" s="1" t="s">
        <v>206</v>
      </c>
    </row>
    <row r="33" spans="1:1" ht="12" customHeight="1" x14ac:dyDescent="0.15">
      <c r="A33" s="1" t="s">
        <v>203</v>
      </c>
    </row>
    <row r="34" spans="1:1" ht="12" customHeight="1" x14ac:dyDescent="0.15"/>
    <row r="35" spans="1:1" ht="12" customHeight="1" x14ac:dyDescent="0.15"/>
    <row r="36" spans="1:1" ht="12" customHeight="1" x14ac:dyDescent="0.15"/>
    <row r="37" spans="1:1" ht="12" customHeight="1" x14ac:dyDescent="0.15"/>
    <row r="38" spans="1:1" ht="12" customHeight="1" x14ac:dyDescent="0.15"/>
    <row r="39" spans="1:1" ht="12" customHeight="1" x14ac:dyDescent="0.15"/>
    <row r="40" spans="1:1" ht="12" customHeight="1" x14ac:dyDescent="0.15"/>
    <row r="41" spans="1:1" ht="12" customHeight="1" x14ac:dyDescent="0.15"/>
    <row r="42" spans="1:1" ht="12" customHeight="1" x14ac:dyDescent="0.15"/>
    <row r="43" spans="1:1" ht="12" customHeight="1" x14ac:dyDescent="0.15"/>
    <row r="44" spans="1:1" ht="12" customHeight="1" x14ac:dyDescent="0.15"/>
    <row r="45" spans="1:1" ht="12" customHeight="1" x14ac:dyDescent="0.15"/>
    <row r="46" spans="1:1" ht="12" customHeight="1" x14ac:dyDescent="0.15"/>
    <row r="47" spans="1:1" ht="12" customHeight="1" x14ac:dyDescent="0.15"/>
    <row r="48" spans="1:1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  <row r="56" ht="12" customHeight="1" x14ac:dyDescent="0.15"/>
    <row r="57" ht="12" customHeight="1" x14ac:dyDescent="0.15"/>
    <row r="58" ht="12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2" customHeight="1" x14ac:dyDescent="0.15"/>
    <row r="64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  <row r="160" ht="12" customHeight="1" x14ac:dyDescent="0.15"/>
    <row r="161" ht="12" customHeight="1" x14ac:dyDescent="0.15"/>
    <row r="162" ht="12" customHeight="1" x14ac:dyDescent="0.15"/>
    <row r="163" ht="12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12" customHeight="1" x14ac:dyDescent="0.15"/>
    <row r="170" ht="12" customHeight="1" x14ac:dyDescent="0.15"/>
    <row r="171" ht="12" customHeight="1" x14ac:dyDescent="0.15"/>
    <row r="172" ht="12" customHeight="1" x14ac:dyDescent="0.15"/>
    <row r="173" ht="12" customHeight="1" x14ac:dyDescent="0.15"/>
    <row r="174" ht="12" customHeight="1" x14ac:dyDescent="0.15"/>
    <row r="175" ht="12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12" customHeight="1" x14ac:dyDescent="0.15"/>
    <row r="182" ht="12" customHeight="1" x14ac:dyDescent="0.15"/>
    <row r="183" ht="12" customHeight="1" x14ac:dyDescent="0.15"/>
    <row r="184" ht="12" customHeight="1" x14ac:dyDescent="0.15"/>
    <row r="185" ht="12" customHeight="1" x14ac:dyDescent="0.15"/>
    <row r="186" ht="12" customHeight="1" x14ac:dyDescent="0.15"/>
    <row r="187" ht="12" customHeight="1" x14ac:dyDescent="0.15"/>
    <row r="188" ht="12" customHeight="1" x14ac:dyDescent="0.15"/>
    <row r="189" ht="12" customHeight="1" x14ac:dyDescent="0.15"/>
    <row r="190" ht="12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12" customHeight="1" x14ac:dyDescent="0.15"/>
    <row r="203" ht="12" customHeight="1" x14ac:dyDescent="0.15"/>
    <row r="204" ht="12" customHeight="1" x14ac:dyDescent="0.15"/>
    <row r="205" ht="12" customHeight="1" x14ac:dyDescent="0.15"/>
    <row r="206" ht="12" customHeight="1" x14ac:dyDescent="0.15"/>
    <row r="207" ht="12" customHeight="1" x14ac:dyDescent="0.15"/>
    <row r="208" ht="12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12" customHeight="1" x14ac:dyDescent="0.15"/>
    <row r="214" ht="12" customHeight="1" x14ac:dyDescent="0.15"/>
    <row r="215" ht="12" customHeight="1" x14ac:dyDescent="0.15"/>
    <row r="216" ht="12" customHeight="1" x14ac:dyDescent="0.15"/>
    <row r="217" ht="12" customHeight="1" x14ac:dyDescent="0.15"/>
    <row r="218" ht="12" customHeight="1" x14ac:dyDescent="0.15"/>
    <row r="219" ht="12" customHeight="1" x14ac:dyDescent="0.15"/>
    <row r="220" ht="12" customHeight="1" x14ac:dyDescent="0.15"/>
    <row r="221" ht="12" customHeight="1" x14ac:dyDescent="0.15"/>
    <row r="222" ht="12" customHeight="1" x14ac:dyDescent="0.15"/>
    <row r="223" ht="12" customHeight="1" x14ac:dyDescent="0.15"/>
    <row r="224" ht="12" customHeight="1" x14ac:dyDescent="0.15"/>
    <row r="225" ht="12" customHeight="1" x14ac:dyDescent="0.15"/>
    <row r="226" ht="12" customHeight="1" x14ac:dyDescent="0.15"/>
    <row r="227" ht="12" customHeight="1" x14ac:dyDescent="0.15"/>
    <row r="228" ht="12" customHeight="1" x14ac:dyDescent="0.15"/>
    <row r="229" ht="12" customHeight="1" x14ac:dyDescent="0.15"/>
    <row r="230" ht="12" customHeight="1" x14ac:dyDescent="0.15"/>
    <row r="231" ht="12" customHeight="1" x14ac:dyDescent="0.15"/>
    <row r="232" ht="12" customHeight="1" x14ac:dyDescent="0.15"/>
    <row r="233" ht="12" customHeight="1" x14ac:dyDescent="0.15"/>
    <row r="234" ht="12" customHeight="1" x14ac:dyDescent="0.15"/>
    <row r="235" ht="12" customHeight="1" x14ac:dyDescent="0.15"/>
    <row r="236" ht="12" customHeight="1" x14ac:dyDescent="0.15"/>
    <row r="237" ht="12" customHeight="1" x14ac:dyDescent="0.15"/>
    <row r="238" ht="12" customHeight="1" x14ac:dyDescent="0.15"/>
    <row r="239" ht="12" customHeight="1" x14ac:dyDescent="0.15"/>
    <row r="240" ht="12" customHeight="1" x14ac:dyDescent="0.15"/>
    <row r="241" ht="12" customHeight="1" x14ac:dyDescent="0.15"/>
    <row r="242" ht="12" customHeight="1" x14ac:dyDescent="0.15"/>
    <row r="243" ht="12" customHeight="1" x14ac:dyDescent="0.15"/>
    <row r="244" ht="12" customHeight="1" x14ac:dyDescent="0.15"/>
    <row r="245" ht="12" customHeight="1" x14ac:dyDescent="0.15"/>
    <row r="246" ht="12" customHeight="1" x14ac:dyDescent="0.15"/>
    <row r="247" ht="12" customHeight="1" x14ac:dyDescent="0.15"/>
    <row r="248" ht="12" customHeight="1" x14ac:dyDescent="0.15"/>
    <row r="249" ht="12" customHeight="1" x14ac:dyDescent="0.15"/>
    <row r="250" ht="12" customHeight="1" x14ac:dyDescent="0.15"/>
    <row r="251" ht="12" customHeight="1" x14ac:dyDescent="0.15"/>
    <row r="252" ht="12" customHeight="1" x14ac:dyDescent="0.15"/>
    <row r="253" ht="12" customHeight="1" x14ac:dyDescent="0.15"/>
    <row r="254" ht="12" customHeight="1" x14ac:dyDescent="0.15"/>
    <row r="255" ht="12" customHeight="1" x14ac:dyDescent="0.15"/>
    <row r="256" ht="12" customHeight="1" x14ac:dyDescent="0.15"/>
    <row r="257" ht="12" customHeight="1" x14ac:dyDescent="0.15"/>
    <row r="258" ht="12" customHeight="1" x14ac:dyDescent="0.15"/>
    <row r="259" ht="12" customHeight="1" x14ac:dyDescent="0.15"/>
    <row r="260" ht="12" customHeight="1" x14ac:dyDescent="0.15"/>
    <row r="261" ht="12" customHeight="1" x14ac:dyDescent="0.15"/>
    <row r="262" ht="12" customHeight="1" x14ac:dyDescent="0.15"/>
    <row r="263" ht="12" customHeight="1" x14ac:dyDescent="0.15"/>
    <row r="264" ht="12" customHeight="1" x14ac:dyDescent="0.15"/>
    <row r="265" ht="12" customHeight="1" x14ac:dyDescent="0.15"/>
    <row r="266" ht="12" customHeight="1" x14ac:dyDescent="0.15"/>
    <row r="267" ht="12" customHeight="1" x14ac:dyDescent="0.15"/>
    <row r="268" ht="12" customHeight="1" x14ac:dyDescent="0.15"/>
    <row r="269" ht="12" customHeight="1" x14ac:dyDescent="0.15"/>
    <row r="270" ht="12" customHeight="1" x14ac:dyDescent="0.15"/>
    <row r="271" ht="12" customHeight="1" x14ac:dyDescent="0.15"/>
    <row r="272" ht="12" customHeight="1" x14ac:dyDescent="0.15"/>
    <row r="273" ht="12" customHeight="1" x14ac:dyDescent="0.15"/>
    <row r="274" ht="12" customHeight="1" x14ac:dyDescent="0.15"/>
    <row r="275" ht="12" customHeight="1" x14ac:dyDescent="0.15"/>
    <row r="276" ht="12" customHeight="1" x14ac:dyDescent="0.15"/>
    <row r="277" ht="12" customHeight="1" x14ac:dyDescent="0.15"/>
    <row r="278" ht="12" customHeight="1" x14ac:dyDescent="0.15"/>
    <row r="279" ht="12" customHeight="1" x14ac:dyDescent="0.15"/>
    <row r="280" ht="12" customHeight="1" x14ac:dyDescent="0.15"/>
    <row r="281" ht="12" customHeight="1" x14ac:dyDescent="0.15"/>
    <row r="282" ht="12" customHeight="1" x14ac:dyDescent="0.15"/>
    <row r="283" ht="12" customHeight="1" x14ac:dyDescent="0.15"/>
    <row r="284" ht="12" customHeight="1" x14ac:dyDescent="0.15"/>
    <row r="285" ht="12" customHeight="1" x14ac:dyDescent="0.15"/>
    <row r="286" ht="12" customHeight="1" x14ac:dyDescent="0.15"/>
    <row r="287" ht="12" customHeight="1" x14ac:dyDescent="0.15"/>
    <row r="288" ht="12" customHeight="1" x14ac:dyDescent="0.15"/>
    <row r="289" ht="12" customHeight="1" x14ac:dyDescent="0.15"/>
    <row r="290" ht="12" customHeight="1" x14ac:dyDescent="0.15"/>
    <row r="291" ht="12" customHeight="1" x14ac:dyDescent="0.15"/>
    <row r="292" ht="12" customHeight="1" x14ac:dyDescent="0.15"/>
    <row r="293" ht="12" customHeight="1" x14ac:dyDescent="0.15"/>
    <row r="294" ht="12" customHeight="1" x14ac:dyDescent="0.15"/>
    <row r="295" ht="12" customHeight="1" x14ac:dyDescent="0.15"/>
    <row r="296" ht="12" customHeight="1" x14ac:dyDescent="0.15"/>
    <row r="297" ht="12" customHeight="1" x14ac:dyDescent="0.15"/>
    <row r="298" ht="12" customHeight="1" x14ac:dyDescent="0.15"/>
    <row r="299" ht="12" customHeight="1" x14ac:dyDescent="0.15"/>
    <row r="300" ht="12" customHeight="1" x14ac:dyDescent="0.15"/>
    <row r="301" ht="12" customHeight="1" x14ac:dyDescent="0.15"/>
    <row r="302" ht="12" customHeight="1" x14ac:dyDescent="0.15"/>
    <row r="303" ht="12" customHeight="1" x14ac:dyDescent="0.15"/>
    <row r="304" ht="12" customHeight="1" x14ac:dyDescent="0.15"/>
    <row r="305" ht="12" customHeight="1" x14ac:dyDescent="0.15"/>
    <row r="306" ht="12" customHeight="1" x14ac:dyDescent="0.15"/>
    <row r="307" ht="12" customHeight="1" x14ac:dyDescent="0.15"/>
    <row r="308" ht="12" customHeight="1" x14ac:dyDescent="0.15"/>
    <row r="309" ht="12" customHeight="1" x14ac:dyDescent="0.15"/>
    <row r="310" ht="12" customHeight="1" x14ac:dyDescent="0.15"/>
    <row r="311" ht="12" customHeight="1" x14ac:dyDescent="0.15"/>
    <row r="312" ht="12" customHeight="1" x14ac:dyDescent="0.15"/>
    <row r="313" ht="12" customHeight="1" x14ac:dyDescent="0.15"/>
    <row r="314" ht="12" customHeight="1" x14ac:dyDescent="0.15"/>
    <row r="315" ht="12" customHeight="1" x14ac:dyDescent="0.15"/>
    <row r="316" ht="12" customHeight="1" x14ac:dyDescent="0.15"/>
    <row r="317" ht="12" customHeight="1" x14ac:dyDescent="0.15"/>
    <row r="318" ht="12" customHeight="1" x14ac:dyDescent="0.15"/>
    <row r="319" ht="12" customHeight="1" x14ac:dyDescent="0.15"/>
    <row r="320" ht="12" customHeight="1" x14ac:dyDescent="0.15"/>
    <row r="321" ht="12" customHeight="1" x14ac:dyDescent="0.15"/>
    <row r="322" ht="12" customHeight="1" x14ac:dyDescent="0.15"/>
    <row r="323" ht="12" customHeight="1" x14ac:dyDescent="0.15"/>
    <row r="324" ht="12" customHeight="1" x14ac:dyDescent="0.15"/>
    <row r="325" ht="12" customHeight="1" x14ac:dyDescent="0.15"/>
    <row r="326" ht="12" customHeight="1" x14ac:dyDescent="0.15"/>
    <row r="327" ht="12" customHeight="1" x14ac:dyDescent="0.15"/>
    <row r="328" ht="12" customHeight="1" x14ac:dyDescent="0.15"/>
    <row r="329" ht="12" customHeight="1" x14ac:dyDescent="0.15"/>
    <row r="330" ht="12" customHeight="1" x14ac:dyDescent="0.15"/>
    <row r="331" ht="12" customHeight="1" x14ac:dyDescent="0.15"/>
    <row r="332" ht="12" customHeight="1" x14ac:dyDescent="0.15"/>
    <row r="333" ht="12" customHeight="1" x14ac:dyDescent="0.15"/>
    <row r="334" ht="12" customHeight="1" x14ac:dyDescent="0.15"/>
    <row r="335" ht="12" customHeight="1" x14ac:dyDescent="0.15"/>
    <row r="336" ht="12" customHeight="1" x14ac:dyDescent="0.15"/>
    <row r="337" ht="12" customHeight="1" x14ac:dyDescent="0.15"/>
    <row r="338" ht="12" customHeight="1" x14ac:dyDescent="0.15"/>
    <row r="339" ht="12" customHeight="1" x14ac:dyDescent="0.15"/>
    <row r="340" ht="12" customHeight="1" x14ac:dyDescent="0.15"/>
    <row r="341" ht="12" customHeight="1" x14ac:dyDescent="0.15"/>
    <row r="342" ht="12" customHeight="1" x14ac:dyDescent="0.15"/>
    <row r="343" ht="12" customHeight="1" x14ac:dyDescent="0.15"/>
    <row r="344" ht="12" customHeight="1" x14ac:dyDescent="0.15"/>
    <row r="345" ht="12" customHeight="1" x14ac:dyDescent="0.15"/>
    <row r="346" ht="12" customHeight="1" x14ac:dyDescent="0.15"/>
    <row r="347" ht="12" customHeight="1" x14ac:dyDescent="0.15"/>
    <row r="348" ht="12" customHeight="1" x14ac:dyDescent="0.15"/>
    <row r="349" ht="12" customHeight="1" x14ac:dyDescent="0.15"/>
    <row r="350" ht="12" customHeight="1" x14ac:dyDescent="0.15"/>
    <row r="351" ht="12" customHeight="1" x14ac:dyDescent="0.15"/>
    <row r="352" ht="12" customHeight="1" x14ac:dyDescent="0.15"/>
    <row r="353" ht="12" customHeight="1" x14ac:dyDescent="0.15"/>
    <row r="354" ht="12" customHeight="1" x14ac:dyDescent="0.15"/>
    <row r="355" ht="12" customHeight="1" x14ac:dyDescent="0.15"/>
    <row r="356" ht="12" customHeight="1" x14ac:dyDescent="0.15"/>
    <row r="357" ht="12" customHeight="1" x14ac:dyDescent="0.15"/>
    <row r="358" ht="12" customHeight="1" x14ac:dyDescent="0.15"/>
    <row r="359" ht="12" customHeight="1" x14ac:dyDescent="0.15"/>
    <row r="360" ht="12" customHeight="1" x14ac:dyDescent="0.15"/>
    <row r="361" ht="12" customHeight="1" x14ac:dyDescent="0.15"/>
    <row r="362" ht="12" customHeight="1" x14ac:dyDescent="0.15"/>
    <row r="363" ht="12" customHeight="1" x14ac:dyDescent="0.15"/>
    <row r="364" ht="12" customHeight="1" x14ac:dyDescent="0.15"/>
    <row r="365" ht="12" customHeight="1" x14ac:dyDescent="0.15"/>
    <row r="366" ht="12" customHeight="1" x14ac:dyDescent="0.15"/>
    <row r="367" ht="12" customHeight="1" x14ac:dyDescent="0.15"/>
    <row r="368" ht="12" customHeight="1" x14ac:dyDescent="0.15"/>
    <row r="369" ht="12" customHeight="1" x14ac:dyDescent="0.15"/>
    <row r="370" ht="12" customHeight="1" x14ac:dyDescent="0.15"/>
    <row r="371" ht="12" customHeight="1" x14ac:dyDescent="0.15"/>
    <row r="372" ht="12" customHeight="1" x14ac:dyDescent="0.15"/>
    <row r="373" ht="12" customHeight="1" x14ac:dyDescent="0.15"/>
    <row r="374" ht="12" customHeight="1" x14ac:dyDescent="0.15"/>
    <row r="375" ht="12" customHeight="1" x14ac:dyDescent="0.15"/>
    <row r="376" ht="12" customHeight="1" x14ac:dyDescent="0.15"/>
    <row r="377" ht="12" customHeight="1" x14ac:dyDescent="0.15"/>
    <row r="378" ht="12" customHeight="1" x14ac:dyDescent="0.15"/>
    <row r="379" ht="12" customHeight="1" x14ac:dyDescent="0.15"/>
    <row r="380" ht="12" customHeight="1" x14ac:dyDescent="0.15"/>
    <row r="381" ht="12" customHeight="1" x14ac:dyDescent="0.15"/>
    <row r="382" ht="12" customHeight="1" x14ac:dyDescent="0.15"/>
    <row r="383" ht="12" customHeight="1" x14ac:dyDescent="0.15"/>
    <row r="384" ht="12" customHeight="1" x14ac:dyDescent="0.15"/>
    <row r="385" ht="12" customHeight="1" x14ac:dyDescent="0.15"/>
    <row r="386" ht="12" customHeight="1" x14ac:dyDescent="0.15"/>
    <row r="387" ht="12" customHeight="1" x14ac:dyDescent="0.15"/>
    <row r="388" ht="12" customHeight="1" x14ac:dyDescent="0.15"/>
    <row r="389" ht="12" customHeight="1" x14ac:dyDescent="0.15"/>
    <row r="390" ht="12" customHeight="1" x14ac:dyDescent="0.15"/>
    <row r="391" ht="12" customHeight="1" x14ac:dyDescent="0.15"/>
    <row r="392" ht="12" customHeight="1" x14ac:dyDescent="0.15"/>
    <row r="393" ht="12" customHeight="1" x14ac:dyDescent="0.15"/>
    <row r="394" ht="12" customHeight="1" x14ac:dyDescent="0.15"/>
    <row r="395" ht="12" customHeight="1" x14ac:dyDescent="0.15"/>
    <row r="396" ht="12" customHeight="1" x14ac:dyDescent="0.15"/>
    <row r="397" ht="12" customHeight="1" x14ac:dyDescent="0.15"/>
    <row r="398" ht="12" customHeight="1" x14ac:dyDescent="0.15"/>
    <row r="399" ht="12" customHeight="1" x14ac:dyDescent="0.15"/>
    <row r="400" ht="12" customHeight="1" x14ac:dyDescent="0.15"/>
    <row r="401" ht="12" customHeight="1" x14ac:dyDescent="0.15"/>
    <row r="402" ht="12" customHeight="1" x14ac:dyDescent="0.15"/>
    <row r="403" ht="12" customHeight="1" x14ac:dyDescent="0.15"/>
    <row r="404" ht="12" customHeight="1" x14ac:dyDescent="0.15"/>
  </sheetData>
  <sheetProtection algorithmName="SHA-512" hashValue="S7JTo85/tE3E8xkU97TwUnN9wlibmCywtUYxmXtNewSfxC4xDQ44XFl659EDvZGRSz+uiWdlckBqMzOSjB/LmQ==" saltValue="d2krB8Iw5pg8zUviC0mjAw==" spinCount="100000" sheet="1" objects="1" scenarios="1"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K261"/>
  <sheetViews>
    <sheetView zoomScaleNormal="100" workbookViewId="0">
      <pane ySplit="13" topLeftCell="A14" activePane="bottomLeft" state="frozen"/>
      <selection pane="bottomLeft" activeCell="B21" sqref="B21"/>
    </sheetView>
  </sheetViews>
  <sheetFormatPr baseColWidth="10" defaultColWidth="1" defaultRowHeight="11.25" x14ac:dyDescent="0.15"/>
  <cols>
    <col min="1" max="1" width="10.7109375" style="2" customWidth="1"/>
    <col min="2" max="2" width="64.7109375" style="1" customWidth="1"/>
    <col min="3" max="3" width="11.7109375" style="4" customWidth="1"/>
    <col min="4" max="4" width="11.7109375" style="236" customWidth="1"/>
    <col min="5" max="5" width="2.7109375" style="7" customWidth="1"/>
    <col min="6" max="7" width="11.7109375" style="4" customWidth="1"/>
    <col min="8" max="8" width="2.7109375" style="7" customWidth="1"/>
    <col min="9" max="10" width="11.7109375" style="3" customWidth="1"/>
    <col min="11" max="11" width="64.7109375" style="1" customWidth="1"/>
    <col min="12" max="375" width="12.7109375" style="1" customWidth="1"/>
    <col min="376" max="16384" width="1" style="1"/>
  </cols>
  <sheetData>
    <row r="1" spans="1:11" ht="12" customHeight="1" x14ac:dyDescent="0.15"/>
    <row r="2" spans="1:11" ht="12" customHeight="1" x14ac:dyDescent="0.15"/>
    <row r="3" spans="1:11" ht="12" customHeight="1" x14ac:dyDescent="0.15"/>
    <row r="4" spans="1:11" ht="12" customHeight="1" x14ac:dyDescent="0.15"/>
    <row r="5" spans="1:11" ht="12" customHeight="1" x14ac:dyDescent="0.15"/>
    <row r="6" spans="1:11" ht="12" customHeight="1" x14ac:dyDescent="0.15"/>
    <row r="7" spans="1:11" ht="12" customHeight="1" x14ac:dyDescent="0.15">
      <c r="A7" s="5" t="s">
        <v>142</v>
      </c>
    </row>
    <row r="8" spans="1:11" ht="12" customHeight="1" thickBot="1" x14ac:dyDescent="0.2"/>
    <row r="9" spans="1:11" s="9" customFormat="1" ht="12" customHeight="1" x14ac:dyDescent="0.2">
      <c r="A9" s="27" t="s">
        <v>2</v>
      </c>
      <c r="B9" s="6" t="s">
        <v>81</v>
      </c>
      <c r="C9" s="30" t="s">
        <v>86</v>
      </c>
      <c r="D9" s="237" t="s">
        <v>87</v>
      </c>
      <c r="E9" s="48"/>
      <c r="F9" s="52"/>
      <c r="G9" s="52"/>
      <c r="H9" s="50"/>
      <c r="I9" s="38" t="s">
        <v>85</v>
      </c>
      <c r="J9" s="38" t="s">
        <v>131</v>
      </c>
      <c r="K9" s="12" t="s">
        <v>84</v>
      </c>
    </row>
    <row r="10" spans="1:11" s="9" customFormat="1" ht="12" customHeight="1" thickBot="1" x14ac:dyDescent="0.25">
      <c r="A10" s="25"/>
      <c r="B10" s="11"/>
      <c r="C10" s="32" t="s">
        <v>88</v>
      </c>
      <c r="D10" s="239" t="s">
        <v>88</v>
      </c>
      <c r="E10" s="48"/>
      <c r="F10" s="52"/>
      <c r="G10" s="52"/>
      <c r="H10" s="50"/>
      <c r="I10" s="32" t="s">
        <v>88</v>
      </c>
      <c r="J10" s="32" t="s">
        <v>88</v>
      </c>
      <c r="K10" s="14" t="s">
        <v>190</v>
      </c>
    </row>
    <row r="11" spans="1:11" ht="12" customHeight="1" x14ac:dyDescent="0.15">
      <c r="A11" s="26" t="s">
        <v>6</v>
      </c>
      <c r="B11" s="5" t="s">
        <v>89</v>
      </c>
      <c r="C11" s="54">
        <f>SUM(I11:J11)</f>
        <v>286300</v>
      </c>
      <c r="D11" s="240"/>
      <c r="E11" s="49"/>
      <c r="F11" s="7"/>
      <c r="G11" s="7"/>
      <c r="H11" s="51"/>
      <c r="I11" s="55">
        <f>SUM(I15:I128)</f>
        <v>226600</v>
      </c>
      <c r="J11" s="56">
        <f>SUM(J15:J128)</f>
        <v>59700</v>
      </c>
      <c r="K11" s="76"/>
    </row>
    <row r="12" spans="1:11" ht="12" customHeight="1" x14ac:dyDescent="0.15">
      <c r="A12" s="26"/>
      <c r="B12" s="5" t="s">
        <v>90</v>
      </c>
      <c r="C12" s="54">
        <f>SUM(I12:J12)</f>
        <v>-24000</v>
      </c>
      <c r="D12" s="240"/>
      <c r="E12" s="49"/>
      <c r="F12" s="7"/>
      <c r="G12" s="7"/>
      <c r="H12" s="51"/>
      <c r="I12" s="55">
        <f>SUM(I129:I146)</f>
        <v>-15000</v>
      </c>
      <c r="J12" s="56">
        <f>SUM(J129:J146)</f>
        <v>-9000</v>
      </c>
      <c r="K12" s="41"/>
    </row>
    <row r="13" spans="1:11" ht="12" customHeight="1" thickBot="1" x14ac:dyDescent="0.2">
      <c r="A13" s="26"/>
      <c r="B13" s="5" t="s">
        <v>91</v>
      </c>
      <c r="C13" s="54">
        <f>SUM(C11:C12)</f>
        <v>262300</v>
      </c>
      <c r="D13" s="240"/>
      <c r="E13" s="49"/>
      <c r="F13" s="53"/>
      <c r="G13" s="53"/>
      <c r="H13" s="51"/>
      <c r="I13" s="55">
        <f>SUM(I11:I12)</f>
        <v>211600</v>
      </c>
      <c r="J13" s="56">
        <f>SUM(J11:J12)</f>
        <v>50700</v>
      </c>
      <c r="K13" s="42"/>
    </row>
    <row r="14" spans="1:11" ht="12" customHeight="1" thickBot="1" x14ac:dyDescent="0.2">
      <c r="A14" s="27" t="s">
        <v>92</v>
      </c>
      <c r="B14" s="17"/>
      <c r="C14" s="33"/>
      <c r="D14" s="241"/>
      <c r="E14" s="45"/>
      <c r="F14" s="33" t="s">
        <v>93</v>
      </c>
      <c r="G14" s="33" t="s">
        <v>47</v>
      </c>
      <c r="H14" s="45"/>
      <c r="I14" s="40"/>
      <c r="J14" s="40"/>
      <c r="K14" s="18"/>
    </row>
    <row r="15" spans="1:11" s="5" customFormat="1" ht="12" customHeight="1" x14ac:dyDescent="0.15">
      <c r="A15" s="43">
        <v>3000.02</v>
      </c>
      <c r="B15" s="44" t="s">
        <v>8</v>
      </c>
      <c r="C15" s="57">
        <f>SUM(C16:C17)</f>
        <v>600</v>
      </c>
      <c r="D15" s="242">
        <f>SUM(D16:D17)</f>
        <v>0</v>
      </c>
      <c r="E15" s="46"/>
      <c r="F15" s="34"/>
      <c r="G15" s="57"/>
      <c r="H15" s="46"/>
      <c r="I15" s="61"/>
      <c r="J15" s="62"/>
      <c r="K15" s="19"/>
    </row>
    <row r="16" spans="1:11" ht="12" customHeight="1" x14ac:dyDescent="0.15">
      <c r="A16" s="28"/>
      <c r="B16" s="8" t="s">
        <v>54</v>
      </c>
      <c r="C16" s="58">
        <f>SUM(I16:J16)</f>
        <v>600</v>
      </c>
      <c r="D16" s="243"/>
      <c r="E16" s="35"/>
      <c r="F16" s="35">
        <v>2</v>
      </c>
      <c r="G16" s="58">
        <v>300</v>
      </c>
      <c r="H16" s="35"/>
      <c r="I16" s="63">
        <f>F16*G16</f>
        <v>600</v>
      </c>
      <c r="J16" s="64"/>
      <c r="K16" s="20"/>
    </row>
    <row r="17" spans="1:11" ht="12" customHeight="1" thickBot="1" x14ac:dyDescent="0.2">
      <c r="A17" s="29" t="str">
        <f t="shared" ref="A17" si="0">IF(B17&lt;&gt;"","",0)</f>
        <v/>
      </c>
      <c r="B17" s="23" t="s">
        <v>48</v>
      </c>
      <c r="C17" s="58">
        <f>SUM(I17:J17)</f>
        <v>0</v>
      </c>
      <c r="D17" s="244"/>
      <c r="E17" s="35"/>
      <c r="F17" s="36"/>
      <c r="G17" s="59"/>
      <c r="H17" s="35"/>
      <c r="I17" s="63">
        <f>F17*G17</f>
        <v>0</v>
      </c>
      <c r="J17" s="66"/>
      <c r="K17" s="21"/>
    </row>
    <row r="18" spans="1:11" s="5" customFormat="1" ht="12" customHeight="1" x14ac:dyDescent="0.15">
      <c r="A18" s="43">
        <v>3010</v>
      </c>
      <c r="B18" s="44" t="s">
        <v>49</v>
      </c>
      <c r="C18" s="57">
        <f>SUM(C19:C20)</f>
        <v>0</v>
      </c>
      <c r="D18" s="242">
        <f>SUM(D20:D20)</f>
        <v>0</v>
      </c>
      <c r="E18" s="46"/>
      <c r="F18" s="34"/>
      <c r="G18" s="57"/>
      <c r="H18" s="46"/>
      <c r="I18" s="61"/>
      <c r="J18" s="62"/>
      <c r="K18" s="19"/>
    </row>
    <row r="19" spans="1:11" s="5" customFormat="1" ht="12" customHeight="1" x14ac:dyDescent="0.15">
      <c r="A19" s="71"/>
      <c r="B19" s="8"/>
      <c r="C19" s="58">
        <f>SUM(I19:J19)</f>
        <v>0</v>
      </c>
      <c r="D19" s="243"/>
      <c r="E19" s="46"/>
      <c r="F19" s="35"/>
      <c r="G19" s="58"/>
      <c r="H19" s="46"/>
      <c r="I19" s="63">
        <f>F19*G19</f>
        <v>0</v>
      </c>
      <c r="J19" s="64"/>
      <c r="K19" s="20"/>
    </row>
    <row r="20" spans="1:11" ht="12" customHeight="1" thickBot="1" x14ac:dyDescent="0.2">
      <c r="A20" s="29" t="str">
        <f t="shared" ref="A20" si="1">IF(B20&lt;&gt;"","",0)</f>
        <v/>
      </c>
      <c r="B20" s="23" t="s">
        <v>48</v>
      </c>
      <c r="C20" s="58">
        <f>SUM(I20:J20)</f>
        <v>0</v>
      </c>
      <c r="D20" s="244"/>
      <c r="E20" s="35"/>
      <c r="F20" s="36"/>
      <c r="G20" s="59"/>
      <c r="H20" s="35"/>
      <c r="I20" s="67">
        <f>F20*G20</f>
        <v>0</v>
      </c>
      <c r="J20" s="68"/>
      <c r="K20" s="21"/>
    </row>
    <row r="21" spans="1:11" s="5" customFormat="1" ht="12" customHeight="1" x14ac:dyDescent="0.15">
      <c r="A21" s="43">
        <v>3010.08</v>
      </c>
      <c r="B21" s="44" t="s">
        <v>9</v>
      </c>
      <c r="C21" s="57">
        <f t="shared" ref="C21:D21" si="2">SUM(C22:C23)</f>
        <v>0</v>
      </c>
      <c r="D21" s="242">
        <f t="shared" si="2"/>
        <v>0</v>
      </c>
      <c r="E21" s="46"/>
      <c r="F21" s="34"/>
      <c r="G21" s="57"/>
      <c r="H21" s="46"/>
      <c r="I21" s="61"/>
      <c r="J21" s="69"/>
      <c r="K21" s="19"/>
    </row>
    <row r="22" spans="1:11" ht="12" customHeight="1" x14ac:dyDescent="0.15">
      <c r="A22" s="28"/>
      <c r="B22" s="8"/>
      <c r="C22" s="58">
        <f>SUM(I22:J22)</f>
        <v>0</v>
      </c>
      <c r="D22" s="243"/>
      <c r="E22" s="35"/>
      <c r="F22" s="35"/>
      <c r="G22" s="58"/>
      <c r="H22" s="35"/>
      <c r="I22" s="55">
        <f t="shared" ref="I22:I23" si="3">F22*G22</f>
        <v>0</v>
      </c>
      <c r="J22" s="56"/>
      <c r="K22" s="20"/>
    </row>
    <row r="23" spans="1:11" ht="12" customHeight="1" thickBot="1" x14ac:dyDescent="0.2">
      <c r="A23" s="29" t="str">
        <f t="shared" ref="A23" si="4">IF(B23&lt;&gt;"","",0)</f>
        <v/>
      </c>
      <c r="B23" s="23" t="s">
        <v>48</v>
      </c>
      <c r="C23" s="58">
        <f>SUM(I23:J23)</f>
        <v>0</v>
      </c>
      <c r="D23" s="244"/>
      <c r="E23" s="35"/>
      <c r="F23" s="36"/>
      <c r="G23" s="59"/>
      <c r="H23" s="35"/>
      <c r="I23" s="67">
        <f t="shared" si="3"/>
        <v>0</v>
      </c>
      <c r="J23" s="68"/>
      <c r="K23" s="21"/>
    </row>
    <row r="24" spans="1:11" s="5" customFormat="1" ht="12" customHeight="1" x14ac:dyDescent="0.15">
      <c r="A24" s="43">
        <v>3010.09</v>
      </c>
      <c r="B24" s="44" t="s">
        <v>55</v>
      </c>
      <c r="C24" s="57">
        <f t="shared" ref="C24:D24" si="5">SUM(C25:C26)</f>
        <v>0</v>
      </c>
      <c r="D24" s="242">
        <f t="shared" si="5"/>
        <v>0</v>
      </c>
      <c r="E24" s="46"/>
      <c r="F24" s="34"/>
      <c r="G24" s="57"/>
      <c r="H24" s="46"/>
      <c r="I24" s="61"/>
      <c r="J24" s="69"/>
      <c r="K24" s="19"/>
    </row>
    <row r="25" spans="1:11" ht="12" customHeight="1" x14ac:dyDescent="0.15">
      <c r="A25" s="28"/>
      <c r="B25" s="8"/>
      <c r="C25" s="58">
        <f>SUM(I25:J25)</f>
        <v>0</v>
      </c>
      <c r="D25" s="243"/>
      <c r="E25" s="35"/>
      <c r="F25" s="35"/>
      <c r="G25" s="58"/>
      <c r="H25" s="35"/>
      <c r="I25" s="55">
        <f t="shared" ref="I25:I26" si="6">F25*G25</f>
        <v>0</v>
      </c>
      <c r="J25" s="56"/>
      <c r="K25" s="20"/>
    </row>
    <row r="26" spans="1:11" ht="12" customHeight="1" thickBot="1" x14ac:dyDescent="0.2">
      <c r="A26" s="29" t="str">
        <f t="shared" ref="A26" si="7">IF(B26&lt;&gt;"","",0)</f>
        <v/>
      </c>
      <c r="B26" s="23" t="s">
        <v>48</v>
      </c>
      <c r="C26" s="58">
        <f>SUM(I26:J26)</f>
        <v>0</v>
      </c>
      <c r="D26" s="244"/>
      <c r="E26" s="35"/>
      <c r="F26" s="36"/>
      <c r="G26" s="59"/>
      <c r="H26" s="35"/>
      <c r="I26" s="67">
        <f t="shared" si="6"/>
        <v>0</v>
      </c>
      <c r="J26" s="68"/>
      <c r="K26" s="21"/>
    </row>
    <row r="27" spans="1:11" s="5" customFormat="1" ht="12" customHeight="1" x14ac:dyDescent="0.15">
      <c r="A27" s="43">
        <v>3030</v>
      </c>
      <c r="B27" s="44" t="s">
        <v>46</v>
      </c>
      <c r="C27" s="57">
        <f t="shared" ref="C27:D27" si="8">SUM(C28:C29)</f>
        <v>0</v>
      </c>
      <c r="D27" s="242">
        <f t="shared" si="8"/>
        <v>0</v>
      </c>
      <c r="E27" s="46"/>
      <c r="F27" s="34"/>
      <c r="G27" s="57"/>
      <c r="H27" s="46"/>
      <c r="I27" s="61"/>
      <c r="J27" s="69"/>
      <c r="K27" s="19"/>
    </row>
    <row r="28" spans="1:11" ht="12" customHeight="1" x14ac:dyDescent="0.15">
      <c r="A28" s="28"/>
      <c r="B28" s="8"/>
      <c r="C28" s="58">
        <f>SUM(I28:J28)</f>
        <v>0</v>
      </c>
      <c r="D28" s="243"/>
      <c r="E28" s="35"/>
      <c r="F28" s="35"/>
      <c r="G28" s="58"/>
      <c r="H28" s="35"/>
      <c r="I28" s="55">
        <f t="shared" ref="I28:I29" si="9">F28*G28</f>
        <v>0</v>
      </c>
      <c r="J28" s="56"/>
      <c r="K28" s="20"/>
    </row>
    <row r="29" spans="1:11" ht="12" customHeight="1" thickBot="1" x14ac:dyDescent="0.2">
      <c r="A29" s="29" t="str">
        <f t="shared" ref="A29" si="10">IF(B29&lt;&gt;"","",0)</f>
        <v/>
      </c>
      <c r="B29" s="23" t="s">
        <v>48</v>
      </c>
      <c r="C29" s="58">
        <f>SUM(I29:J29)</f>
        <v>0</v>
      </c>
      <c r="D29" s="244"/>
      <c r="E29" s="35"/>
      <c r="F29" s="36"/>
      <c r="G29" s="59"/>
      <c r="H29" s="35"/>
      <c r="I29" s="67">
        <f t="shared" si="9"/>
        <v>0</v>
      </c>
      <c r="J29" s="68"/>
      <c r="K29" s="21"/>
    </row>
    <row r="30" spans="1:11" s="5" customFormat="1" ht="12" customHeight="1" x14ac:dyDescent="0.15">
      <c r="A30" s="43">
        <v>3049</v>
      </c>
      <c r="B30" s="44" t="s">
        <v>10</v>
      </c>
      <c r="C30" s="57">
        <f t="shared" ref="C30:D30" si="11">SUM(C31:C32)</f>
        <v>0</v>
      </c>
      <c r="D30" s="242">
        <f t="shared" si="11"/>
        <v>0</v>
      </c>
      <c r="E30" s="46"/>
      <c r="F30" s="34"/>
      <c r="G30" s="57"/>
      <c r="H30" s="46"/>
      <c r="I30" s="61"/>
      <c r="J30" s="69"/>
      <c r="K30" s="19"/>
    </row>
    <row r="31" spans="1:11" ht="12" customHeight="1" x14ac:dyDescent="0.15">
      <c r="A31" s="28"/>
      <c r="B31" s="8"/>
      <c r="C31" s="58">
        <f>SUM(I31:J31)</f>
        <v>0</v>
      </c>
      <c r="D31" s="243"/>
      <c r="E31" s="35"/>
      <c r="F31" s="35"/>
      <c r="G31" s="58"/>
      <c r="H31" s="35"/>
      <c r="I31" s="55">
        <f t="shared" ref="I31:I32" si="12">F31*G31</f>
        <v>0</v>
      </c>
      <c r="J31" s="56"/>
      <c r="K31" s="20"/>
    </row>
    <row r="32" spans="1:11" ht="12" customHeight="1" thickBot="1" x14ac:dyDescent="0.2">
      <c r="A32" s="29" t="str">
        <f t="shared" ref="A32" si="13">IF(B32&lt;&gt;"","",0)</f>
        <v/>
      </c>
      <c r="B32" s="23" t="s">
        <v>48</v>
      </c>
      <c r="C32" s="58">
        <f>SUM(I32:J32)</f>
        <v>0</v>
      </c>
      <c r="D32" s="244"/>
      <c r="E32" s="35"/>
      <c r="F32" s="36"/>
      <c r="G32" s="59"/>
      <c r="H32" s="35"/>
      <c r="I32" s="67">
        <f t="shared" si="12"/>
        <v>0</v>
      </c>
      <c r="J32" s="68"/>
      <c r="K32" s="21"/>
    </row>
    <row r="33" spans="1:11" s="5" customFormat="1" ht="12" customHeight="1" x14ac:dyDescent="0.15">
      <c r="A33" s="43">
        <v>3050</v>
      </c>
      <c r="B33" s="44" t="s">
        <v>50</v>
      </c>
      <c r="C33" s="57">
        <f>SUM(C34:C35)</f>
        <v>0</v>
      </c>
      <c r="D33" s="242">
        <f>SUM(D34:D35)</f>
        <v>0</v>
      </c>
      <c r="E33" s="46"/>
      <c r="F33" s="34"/>
      <c r="G33" s="57"/>
      <c r="H33" s="46"/>
      <c r="I33" s="61"/>
      <c r="J33" s="69"/>
      <c r="K33" s="19"/>
    </row>
    <row r="34" spans="1:11" ht="12" customHeight="1" x14ac:dyDescent="0.15">
      <c r="A34" s="28"/>
      <c r="B34" s="8"/>
      <c r="C34" s="58">
        <f>SUM(I34:J34)</f>
        <v>0</v>
      </c>
      <c r="D34" s="243"/>
      <c r="E34" s="35"/>
      <c r="F34" s="35"/>
      <c r="G34" s="58"/>
      <c r="H34" s="35"/>
      <c r="I34" s="55">
        <f t="shared" ref="I34:I35" si="14">F34*G34</f>
        <v>0</v>
      </c>
      <c r="J34" s="56"/>
      <c r="K34" s="20"/>
    </row>
    <row r="35" spans="1:11" ht="12" customHeight="1" thickBot="1" x14ac:dyDescent="0.2">
      <c r="A35" s="29" t="str">
        <f t="shared" ref="A35" si="15">IF(B35&lt;&gt;"","",0)</f>
        <v/>
      </c>
      <c r="B35" s="23" t="s">
        <v>48</v>
      </c>
      <c r="C35" s="58">
        <f>SUM(I35:J35)</f>
        <v>0</v>
      </c>
      <c r="D35" s="244"/>
      <c r="E35" s="35"/>
      <c r="F35" s="36"/>
      <c r="G35" s="59"/>
      <c r="H35" s="35"/>
      <c r="I35" s="55">
        <f t="shared" si="14"/>
        <v>0</v>
      </c>
      <c r="J35" s="68"/>
      <c r="K35" s="21"/>
    </row>
    <row r="36" spans="1:11" s="5" customFormat="1" ht="12" customHeight="1" x14ac:dyDescent="0.15">
      <c r="A36" s="43">
        <v>3052</v>
      </c>
      <c r="B36" s="44" t="s">
        <v>11</v>
      </c>
      <c r="C36" s="57">
        <f>SUM(C37:C38)</f>
        <v>0</v>
      </c>
      <c r="D36" s="242">
        <f>SUM(D37:D38)</f>
        <v>0</v>
      </c>
      <c r="E36" s="46"/>
      <c r="F36" s="34"/>
      <c r="G36" s="57"/>
      <c r="H36" s="46"/>
      <c r="I36" s="61"/>
      <c r="J36" s="69"/>
      <c r="K36" s="19"/>
    </row>
    <row r="37" spans="1:11" ht="12" customHeight="1" x14ac:dyDescent="0.15">
      <c r="A37" s="28"/>
      <c r="B37" s="8"/>
      <c r="C37" s="58">
        <f>SUM(I37:J37)</f>
        <v>0</v>
      </c>
      <c r="D37" s="243"/>
      <c r="E37" s="35"/>
      <c r="F37" s="35"/>
      <c r="G37" s="58"/>
      <c r="H37" s="35"/>
      <c r="I37" s="55">
        <f t="shared" ref="I37:I38" si="16">F37*G37</f>
        <v>0</v>
      </c>
      <c r="J37" s="56"/>
      <c r="K37" s="20"/>
    </row>
    <row r="38" spans="1:11" s="4" customFormat="1" ht="12" customHeight="1" thickBot="1" x14ac:dyDescent="0.2">
      <c r="A38" s="29" t="str">
        <f t="shared" ref="A38" si="17">IF(B38&lt;&gt;"","",0)</f>
        <v/>
      </c>
      <c r="B38" s="23" t="s">
        <v>48</v>
      </c>
      <c r="C38" s="58">
        <f>SUM(I38:J38)</f>
        <v>0</v>
      </c>
      <c r="D38" s="244"/>
      <c r="E38" s="35"/>
      <c r="F38" s="36"/>
      <c r="G38" s="59"/>
      <c r="H38" s="35"/>
      <c r="I38" s="55">
        <f t="shared" si="16"/>
        <v>0</v>
      </c>
      <c r="J38" s="68"/>
      <c r="K38" s="22"/>
    </row>
    <row r="39" spans="1:11" s="5" customFormat="1" ht="12" customHeight="1" x14ac:dyDescent="0.15">
      <c r="A39" s="43">
        <v>3053</v>
      </c>
      <c r="B39" s="44" t="s">
        <v>12</v>
      </c>
      <c r="C39" s="57">
        <f>SUM(C40:C41)</f>
        <v>0</v>
      </c>
      <c r="D39" s="242">
        <f>SUM(D40:D41)</f>
        <v>0</v>
      </c>
      <c r="E39" s="46"/>
      <c r="F39" s="34"/>
      <c r="G39" s="57"/>
      <c r="H39" s="46"/>
      <c r="I39" s="61"/>
      <c r="J39" s="69"/>
      <c r="K39" s="19"/>
    </row>
    <row r="40" spans="1:11" ht="12" customHeight="1" x14ac:dyDescent="0.15">
      <c r="A40" s="28"/>
      <c r="B40" s="8"/>
      <c r="C40" s="58">
        <f>SUM(I40:J40)</f>
        <v>0</v>
      </c>
      <c r="D40" s="243"/>
      <c r="E40" s="35"/>
      <c r="F40" s="35"/>
      <c r="G40" s="58"/>
      <c r="H40" s="35"/>
      <c r="I40" s="55">
        <f t="shared" ref="I40:I41" si="18">F40*G40</f>
        <v>0</v>
      </c>
      <c r="J40" s="56"/>
      <c r="K40" s="20"/>
    </row>
    <row r="41" spans="1:11" ht="12" customHeight="1" thickBot="1" x14ac:dyDescent="0.2">
      <c r="A41" s="29"/>
      <c r="B41" s="23" t="s">
        <v>48</v>
      </c>
      <c r="C41" s="58">
        <f>SUM(I41:J41)</f>
        <v>0</v>
      </c>
      <c r="D41" s="244"/>
      <c r="E41" s="35"/>
      <c r="F41" s="36"/>
      <c r="G41" s="59"/>
      <c r="H41" s="35"/>
      <c r="I41" s="55">
        <f t="shared" si="18"/>
        <v>0</v>
      </c>
      <c r="J41" s="68"/>
      <c r="K41" s="21"/>
    </row>
    <row r="42" spans="1:11" s="5" customFormat="1" ht="12" customHeight="1" x14ac:dyDescent="0.15">
      <c r="A42" s="43">
        <v>3054</v>
      </c>
      <c r="B42" s="44" t="s">
        <v>51</v>
      </c>
      <c r="C42" s="57">
        <f>SUM(C43:C44)</f>
        <v>0</v>
      </c>
      <c r="D42" s="242">
        <f>SUM(D43:D44)</f>
        <v>0</v>
      </c>
      <c r="E42" s="46"/>
      <c r="F42" s="34"/>
      <c r="G42" s="57"/>
      <c r="H42" s="46"/>
      <c r="I42" s="61"/>
      <c r="J42" s="62"/>
      <c r="K42" s="19"/>
    </row>
    <row r="43" spans="1:11" ht="12" customHeight="1" x14ac:dyDescent="0.15">
      <c r="A43" s="28"/>
      <c r="B43" s="8"/>
      <c r="C43" s="58">
        <f>SUM(I43:J43)</f>
        <v>0</v>
      </c>
      <c r="D43" s="243"/>
      <c r="E43" s="35"/>
      <c r="F43" s="35"/>
      <c r="G43" s="58"/>
      <c r="H43" s="35"/>
      <c r="I43" s="55">
        <f t="shared" ref="I43:I44" si="19">F43*G43</f>
        <v>0</v>
      </c>
      <c r="J43" s="64"/>
      <c r="K43" s="20"/>
    </row>
    <row r="44" spans="1:11" ht="12" customHeight="1" thickBot="1" x14ac:dyDescent="0.2">
      <c r="A44" s="29" t="str">
        <f t="shared" ref="A44" si="20">IF(B44&lt;&gt;"","",0)</f>
        <v/>
      </c>
      <c r="B44" s="23" t="s">
        <v>48</v>
      </c>
      <c r="C44" s="58">
        <f>SUM(I44:J44)</f>
        <v>0</v>
      </c>
      <c r="D44" s="244"/>
      <c r="E44" s="35"/>
      <c r="F44" s="36"/>
      <c r="G44" s="59"/>
      <c r="H44" s="35"/>
      <c r="I44" s="55">
        <f t="shared" si="19"/>
        <v>0</v>
      </c>
      <c r="J44" s="66"/>
      <c r="K44" s="21"/>
    </row>
    <row r="45" spans="1:11" s="5" customFormat="1" ht="12" customHeight="1" x14ac:dyDescent="0.15">
      <c r="A45" s="43">
        <v>3090</v>
      </c>
      <c r="B45" s="44" t="s">
        <v>13</v>
      </c>
      <c r="C45" s="57">
        <f>SUM(C46:C47)</f>
        <v>0</v>
      </c>
      <c r="D45" s="242">
        <f>SUM(D46:D47)</f>
        <v>0</v>
      </c>
      <c r="E45" s="46"/>
      <c r="F45" s="34"/>
      <c r="G45" s="57"/>
      <c r="H45" s="46"/>
      <c r="I45" s="61"/>
      <c r="J45" s="62"/>
      <c r="K45" s="19"/>
    </row>
    <row r="46" spans="1:11" ht="12" customHeight="1" x14ac:dyDescent="0.15">
      <c r="A46" s="28"/>
      <c r="B46" s="8"/>
      <c r="C46" s="58">
        <f>SUM(I46:J46)</f>
        <v>0</v>
      </c>
      <c r="D46" s="243"/>
      <c r="E46" s="35"/>
      <c r="F46" s="35"/>
      <c r="G46" s="58"/>
      <c r="H46" s="35"/>
      <c r="I46" s="63">
        <f t="shared" ref="I46:I47" si="21">F46*G46</f>
        <v>0</v>
      </c>
      <c r="J46" s="64"/>
      <c r="K46" s="20"/>
    </row>
    <row r="47" spans="1:11" ht="12" customHeight="1" thickBot="1" x14ac:dyDescent="0.2">
      <c r="A47" s="29"/>
      <c r="B47" s="23" t="s">
        <v>48</v>
      </c>
      <c r="C47" s="58">
        <f>SUM(I47:J47)</f>
        <v>0</v>
      </c>
      <c r="D47" s="244"/>
      <c r="E47" s="47"/>
      <c r="F47" s="117"/>
      <c r="G47" s="118"/>
      <c r="H47" s="47"/>
      <c r="I47" s="63">
        <f t="shared" si="21"/>
        <v>0</v>
      </c>
      <c r="J47" s="66"/>
      <c r="K47" s="21"/>
    </row>
    <row r="48" spans="1:11" s="5" customFormat="1" ht="12" customHeight="1" x14ac:dyDescent="0.15">
      <c r="A48" s="43">
        <v>3091</v>
      </c>
      <c r="B48" s="44" t="s">
        <v>14</v>
      </c>
      <c r="C48" s="57">
        <f t="shared" ref="C48:D48" si="22">SUM(C49:C50)</f>
        <v>0</v>
      </c>
      <c r="D48" s="242">
        <f t="shared" si="22"/>
        <v>0</v>
      </c>
      <c r="E48" s="46"/>
      <c r="F48" s="34"/>
      <c r="G48" s="57"/>
      <c r="H48" s="46"/>
      <c r="I48" s="77"/>
      <c r="J48" s="62"/>
      <c r="K48" s="19"/>
    </row>
    <row r="49" spans="1:11" s="5" customFormat="1" ht="12" customHeight="1" x14ac:dyDescent="0.15">
      <c r="A49" s="71"/>
      <c r="B49" s="72"/>
      <c r="C49" s="58">
        <f>SUM(I49:J49)</f>
        <v>0</v>
      </c>
      <c r="D49" s="243"/>
      <c r="E49" s="46"/>
      <c r="F49" s="46"/>
      <c r="G49" s="70"/>
      <c r="H49" s="46"/>
      <c r="I49" s="63">
        <f>F49*G49</f>
        <v>0</v>
      </c>
      <c r="J49" s="73"/>
      <c r="K49" s="74"/>
    </row>
    <row r="50" spans="1:11" ht="12" customHeight="1" thickBot="1" x14ac:dyDescent="0.2">
      <c r="A50" s="29" t="str">
        <f t="shared" ref="A50" si="23">IF(B50&lt;&gt;"","",0)</f>
        <v/>
      </c>
      <c r="B50" s="23" t="s">
        <v>48</v>
      </c>
      <c r="C50" s="58">
        <f>SUM(I50:J50)</f>
        <v>0</v>
      </c>
      <c r="D50" s="244"/>
      <c r="E50" s="35"/>
      <c r="F50" s="36"/>
      <c r="G50" s="59"/>
      <c r="H50" s="35"/>
      <c r="I50" s="63">
        <f>F50*G50</f>
        <v>0</v>
      </c>
      <c r="J50" s="66"/>
      <c r="K50" s="21"/>
    </row>
    <row r="51" spans="1:11" s="5" customFormat="1" ht="12" customHeight="1" x14ac:dyDescent="0.15">
      <c r="A51" s="43">
        <v>3099</v>
      </c>
      <c r="B51" s="44" t="s">
        <v>15</v>
      </c>
      <c r="C51" s="57">
        <f t="shared" ref="C51:D51" si="24">SUM(C52:C53)</f>
        <v>0</v>
      </c>
      <c r="D51" s="242">
        <f t="shared" si="24"/>
        <v>0</v>
      </c>
      <c r="E51" s="46"/>
      <c r="F51" s="34"/>
      <c r="G51" s="57"/>
      <c r="H51" s="46"/>
      <c r="I51" s="77"/>
      <c r="J51" s="62"/>
      <c r="K51" s="19"/>
    </row>
    <row r="52" spans="1:11" ht="12" customHeight="1" x14ac:dyDescent="0.15">
      <c r="A52" s="28"/>
      <c r="B52" s="8"/>
      <c r="C52" s="58">
        <f>SUM(I52:J52)</f>
        <v>0</v>
      </c>
      <c r="D52" s="243"/>
      <c r="E52" s="35"/>
      <c r="F52" s="35"/>
      <c r="G52" s="58"/>
      <c r="H52" s="35"/>
      <c r="I52" s="63">
        <f t="shared" ref="I52:I53" si="25">F52*G52</f>
        <v>0</v>
      </c>
      <c r="J52" s="64"/>
      <c r="K52" s="20"/>
    </row>
    <row r="53" spans="1:11" ht="12" customHeight="1" thickBot="1" x14ac:dyDescent="0.2">
      <c r="A53" s="29" t="str">
        <f t="shared" ref="A53" si="26">IF(B53&lt;&gt;"","",0)</f>
        <v/>
      </c>
      <c r="B53" s="23" t="s">
        <v>48</v>
      </c>
      <c r="C53" s="58">
        <f>SUM(I53:J53)</f>
        <v>0</v>
      </c>
      <c r="D53" s="244"/>
      <c r="E53" s="35"/>
      <c r="F53" s="36"/>
      <c r="G53" s="59"/>
      <c r="H53" s="35"/>
      <c r="I53" s="63">
        <f t="shared" si="25"/>
        <v>0</v>
      </c>
      <c r="J53" s="66"/>
      <c r="K53" s="21"/>
    </row>
    <row r="54" spans="1:11" s="5" customFormat="1" ht="12" customHeight="1" x14ac:dyDescent="0.15">
      <c r="A54" s="43">
        <v>3100</v>
      </c>
      <c r="B54" s="44" t="s">
        <v>16</v>
      </c>
      <c r="C54" s="57">
        <f t="shared" ref="C54:D54" si="27">SUM(C55:C56)</f>
        <v>0</v>
      </c>
      <c r="D54" s="242">
        <f t="shared" si="27"/>
        <v>0</v>
      </c>
      <c r="E54" s="46"/>
      <c r="F54" s="34"/>
      <c r="G54" s="57"/>
      <c r="H54" s="46"/>
      <c r="I54" s="77"/>
      <c r="J54" s="62"/>
      <c r="K54" s="19"/>
    </row>
    <row r="55" spans="1:11" ht="12" customHeight="1" x14ac:dyDescent="0.15">
      <c r="A55" s="28"/>
      <c r="B55" s="8"/>
      <c r="C55" s="58">
        <f>SUM(I55:J55)</f>
        <v>0</v>
      </c>
      <c r="D55" s="243"/>
      <c r="E55" s="35"/>
      <c r="F55" s="35"/>
      <c r="G55" s="58"/>
      <c r="H55" s="35"/>
      <c r="I55" s="63">
        <f t="shared" ref="I55:I56" si="28">F55*G55</f>
        <v>0</v>
      </c>
      <c r="J55" s="64"/>
      <c r="K55" s="20"/>
    </row>
    <row r="56" spans="1:11" ht="12" customHeight="1" thickBot="1" x14ac:dyDescent="0.2">
      <c r="A56" s="29" t="str">
        <f t="shared" ref="A56" si="29">IF(B56&lt;&gt;"","",0)</f>
        <v/>
      </c>
      <c r="B56" s="23" t="s">
        <v>48</v>
      </c>
      <c r="C56" s="58">
        <f>SUM(I56:J56)</f>
        <v>0</v>
      </c>
      <c r="D56" s="244"/>
      <c r="E56" s="35"/>
      <c r="F56" s="36"/>
      <c r="G56" s="59"/>
      <c r="H56" s="35"/>
      <c r="I56" s="63">
        <f t="shared" si="28"/>
        <v>0</v>
      </c>
      <c r="J56" s="66"/>
      <c r="K56" s="21"/>
    </row>
    <row r="57" spans="1:11" s="5" customFormat="1" ht="12" customHeight="1" x14ac:dyDescent="0.15">
      <c r="A57" s="43">
        <v>3101</v>
      </c>
      <c r="B57" s="44" t="s">
        <v>17</v>
      </c>
      <c r="C57" s="57">
        <f>SUM(C58:C59)</f>
        <v>0</v>
      </c>
      <c r="D57" s="242">
        <f>SUM(D58:D59)</f>
        <v>0</v>
      </c>
      <c r="E57" s="46"/>
      <c r="F57" s="34"/>
      <c r="G57" s="57"/>
      <c r="H57" s="46"/>
      <c r="I57" s="77"/>
      <c r="J57" s="62"/>
      <c r="K57" s="19"/>
    </row>
    <row r="58" spans="1:11" ht="12" customHeight="1" x14ac:dyDescent="0.15">
      <c r="A58" s="28"/>
      <c r="B58" s="8"/>
      <c r="C58" s="58">
        <f>SUM(I58:J58)</f>
        <v>0</v>
      </c>
      <c r="D58" s="243"/>
      <c r="E58" s="35"/>
      <c r="F58" s="35"/>
      <c r="G58" s="58"/>
      <c r="H58" s="35"/>
      <c r="I58" s="63">
        <f t="shared" ref="I58:I59" si="30">F58*G58</f>
        <v>0</v>
      </c>
      <c r="J58" s="64"/>
      <c r="K58" s="20"/>
    </row>
    <row r="59" spans="1:11" ht="12" customHeight="1" thickBot="1" x14ac:dyDescent="0.2">
      <c r="A59" s="29"/>
      <c r="B59" s="23" t="s">
        <v>48</v>
      </c>
      <c r="C59" s="58">
        <f>SUM(I59:J59)</f>
        <v>0</v>
      </c>
      <c r="D59" s="244"/>
      <c r="E59" s="35"/>
      <c r="F59" s="36"/>
      <c r="G59" s="59"/>
      <c r="H59" s="35"/>
      <c r="I59" s="63">
        <f t="shared" si="30"/>
        <v>0</v>
      </c>
      <c r="J59" s="66"/>
      <c r="K59" s="21"/>
    </row>
    <row r="60" spans="1:11" s="5" customFormat="1" ht="12" customHeight="1" x14ac:dyDescent="0.15">
      <c r="A60" s="43">
        <v>3102</v>
      </c>
      <c r="B60" s="44" t="s">
        <v>18</v>
      </c>
      <c r="C60" s="57">
        <f>SUM(C61:C65)</f>
        <v>1800</v>
      </c>
      <c r="D60" s="242">
        <f>SUM(D61:D65)</f>
        <v>0</v>
      </c>
      <c r="E60" s="46"/>
      <c r="F60" s="80"/>
      <c r="G60" s="81"/>
      <c r="H60" s="46"/>
      <c r="I60" s="77"/>
      <c r="J60" s="79"/>
      <c r="K60" s="19"/>
    </row>
    <row r="61" spans="1:11" s="5" customFormat="1" ht="12" customHeight="1" x14ac:dyDescent="0.15">
      <c r="A61" s="71"/>
      <c r="B61" s="8" t="s">
        <v>61</v>
      </c>
      <c r="C61" s="58">
        <f>SUM(I61:J61)</f>
        <v>1040</v>
      </c>
      <c r="D61" s="243"/>
      <c r="E61" s="46"/>
      <c r="F61" s="35">
        <v>4</v>
      </c>
      <c r="G61" s="58">
        <v>260</v>
      </c>
      <c r="H61" s="46"/>
      <c r="I61" s="63"/>
      <c r="J61" s="64">
        <f>F61*G61</f>
        <v>1040</v>
      </c>
      <c r="K61" s="74"/>
    </row>
    <row r="62" spans="1:11" s="5" customFormat="1" ht="12" customHeight="1" x14ac:dyDescent="0.15">
      <c r="A62" s="71"/>
      <c r="B62" s="8" t="s">
        <v>97</v>
      </c>
      <c r="C62" s="58">
        <f>SUM(I62:J62)</f>
        <v>120</v>
      </c>
      <c r="D62" s="243"/>
      <c r="E62" s="46"/>
      <c r="F62" s="35">
        <v>4</v>
      </c>
      <c r="G62" s="58">
        <v>30</v>
      </c>
      <c r="H62" s="46"/>
      <c r="I62" s="63"/>
      <c r="J62" s="64">
        <f>F62*G62</f>
        <v>120</v>
      </c>
      <c r="K62" s="74"/>
    </row>
    <row r="63" spans="1:11" s="5" customFormat="1" ht="12" customHeight="1" x14ac:dyDescent="0.15">
      <c r="A63" s="71"/>
      <c r="B63" s="8" t="s">
        <v>98</v>
      </c>
      <c r="C63" s="58">
        <f>SUM(I63:J63)</f>
        <v>600</v>
      </c>
      <c r="D63" s="243"/>
      <c r="E63" s="46"/>
      <c r="F63" s="35">
        <v>1</v>
      </c>
      <c r="G63" s="58">
        <v>600</v>
      </c>
      <c r="H63" s="46"/>
      <c r="I63" s="63">
        <f t="shared" ref="I63:I64" si="31">F63*G63</f>
        <v>600</v>
      </c>
      <c r="J63" s="64"/>
      <c r="K63" s="74"/>
    </row>
    <row r="64" spans="1:11" s="5" customFormat="1" ht="12" customHeight="1" x14ac:dyDescent="0.15">
      <c r="A64" s="71"/>
      <c r="B64" s="8" t="s">
        <v>62</v>
      </c>
      <c r="C64" s="58">
        <f>SUM(I64:J64)</f>
        <v>0</v>
      </c>
      <c r="D64" s="243"/>
      <c r="E64" s="46"/>
      <c r="F64" s="35"/>
      <c r="G64" s="58"/>
      <c r="H64" s="46"/>
      <c r="I64" s="63">
        <f t="shared" si="31"/>
        <v>0</v>
      </c>
      <c r="J64" s="64"/>
      <c r="K64" s="74"/>
    </row>
    <row r="65" spans="1:11" ht="12" customHeight="1" thickBot="1" x14ac:dyDescent="0.2">
      <c r="A65" s="29"/>
      <c r="B65" s="23" t="s">
        <v>48</v>
      </c>
      <c r="C65" s="58">
        <f>SUM(I65:J65)</f>
        <v>40</v>
      </c>
      <c r="D65" s="244"/>
      <c r="E65" s="35"/>
      <c r="F65" s="36">
        <v>1</v>
      </c>
      <c r="G65" s="59">
        <v>40</v>
      </c>
      <c r="H65" s="35"/>
      <c r="I65" s="63"/>
      <c r="J65" s="66">
        <f>F65*G65</f>
        <v>40</v>
      </c>
      <c r="K65" s="21"/>
    </row>
    <row r="66" spans="1:11" s="5" customFormat="1" ht="12" customHeight="1" x14ac:dyDescent="0.15">
      <c r="A66" s="43">
        <v>3111</v>
      </c>
      <c r="B66" s="44" t="s">
        <v>52</v>
      </c>
      <c r="C66" s="57">
        <f>SUM(C67:C68)</f>
        <v>0</v>
      </c>
      <c r="D66" s="242">
        <f>SUM(D67:D68)</f>
        <v>0</v>
      </c>
      <c r="E66" s="46"/>
      <c r="F66" s="80"/>
      <c r="G66" s="81"/>
      <c r="H66" s="46"/>
      <c r="I66" s="77"/>
      <c r="J66" s="62"/>
      <c r="K66" s="19"/>
    </row>
    <row r="67" spans="1:11" ht="12" customHeight="1" x14ac:dyDescent="0.15">
      <c r="A67" s="28"/>
      <c r="B67" s="8"/>
      <c r="C67" s="58">
        <f t="shared" ref="C67:C68" si="32">SUM(I67:J67)</f>
        <v>0</v>
      </c>
      <c r="D67" s="243"/>
      <c r="E67" s="35"/>
      <c r="F67" s="35"/>
      <c r="G67" s="58"/>
      <c r="H67" s="35"/>
      <c r="I67" s="63">
        <f t="shared" ref="I67:I68" si="33">F67*G67</f>
        <v>0</v>
      </c>
      <c r="J67" s="64"/>
      <c r="K67" s="20"/>
    </row>
    <row r="68" spans="1:11" ht="12" customHeight="1" thickBot="1" x14ac:dyDescent="0.2">
      <c r="A68" s="29"/>
      <c r="B68" s="23" t="s">
        <v>48</v>
      </c>
      <c r="C68" s="58">
        <f t="shared" si="32"/>
        <v>0</v>
      </c>
      <c r="D68" s="244"/>
      <c r="E68" s="35"/>
      <c r="F68" s="36"/>
      <c r="G68" s="59"/>
      <c r="H68" s="35"/>
      <c r="I68" s="63">
        <f t="shared" si="33"/>
        <v>0</v>
      </c>
      <c r="J68" s="66"/>
      <c r="K68" s="21"/>
    </row>
    <row r="69" spans="1:11" s="5" customFormat="1" ht="12" customHeight="1" x14ac:dyDescent="0.15">
      <c r="A69" s="43">
        <v>3112</v>
      </c>
      <c r="B69" s="44" t="s">
        <v>53</v>
      </c>
      <c r="C69" s="57">
        <f>SUM(C70:C71)</f>
        <v>0</v>
      </c>
      <c r="D69" s="242">
        <f>SUM(D70:D71)</f>
        <v>0</v>
      </c>
      <c r="E69" s="46"/>
      <c r="F69" s="34"/>
      <c r="G69" s="57"/>
      <c r="H69" s="46"/>
      <c r="I69" s="77"/>
      <c r="J69" s="62"/>
      <c r="K69" s="19"/>
    </row>
    <row r="70" spans="1:11" ht="12" customHeight="1" x14ac:dyDescent="0.15">
      <c r="A70" s="28"/>
      <c r="B70" s="8"/>
      <c r="C70" s="58">
        <f>SUM(I70:J70)</f>
        <v>0</v>
      </c>
      <c r="D70" s="243"/>
      <c r="E70" s="35"/>
      <c r="F70" s="35"/>
      <c r="G70" s="58"/>
      <c r="H70" s="35"/>
      <c r="I70" s="63">
        <f t="shared" ref="I70:I71" si="34">F70*G70</f>
        <v>0</v>
      </c>
      <c r="J70" s="64"/>
      <c r="K70" s="20"/>
    </row>
    <row r="71" spans="1:11" ht="12" customHeight="1" thickBot="1" x14ac:dyDescent="0.2">
      <c r="A71" s="29"/>
      <c r="B71" s="23" t="s">
        <v>48</v>
      </c>
      <c r="C71" s="58">
        <f>SUM(I71:J71)</f>
        <v>0</v>
      </c>
      <c r="D71" s="244"/>
      <c r="E71" s="35"/>
      <c r="F71" s="36"/>
      <c r="G71" s="59"/>
      <c r="H71" s="35"/>
      <c r="I71" s="63">
        <f t="shared" si="34"/>
        <v>0</v>
      </c>
      <c r="J71" s="66"/>
      <c r="K71" s="21"/>
    </row>
    <row r="72" spans="1:11" s="5" customFormat="1" ht="12" customHeight="1" x14ac:dyDescent="0.15">
      <c r="A72" s="43">
        <v>3113</v>
      </c>
      <c r="B72" s="44" t="s">
        <v>19</v>
      </c>
      <c r="C72" s="57">
        <f t="shared" ref="C72:D72" si="35">SUM(C73:C74)</f>
        <v>0</v>
      </c>
      <c r="D72" s="242">
        <f t="shared" si="35"/>
        <v>0</v>
      </c>
      <c r="E72" s="46"/>
      <c r="F72" s="34"/>
      <c r="G72" s="57"/>
      <c r="H72" s="46"/>
      <c r="I72" s="77"/>
      <c r="J72" s="62"/>
      <c r="K72" s="19"/>
    </row>
    <row r="73" spans="1:11" ht="12" customHeight="1" x14ac:dyDescent="0.15">
      <c r="A73" s="28"/>
      <c r="B73" s="8"/>
      <c r="C73" s="58">
        <f>SUM(I73:J73)</f>
        <v>0</v>
      </c>
      <c r="D73" s="243"/>
      <c r="E73" s="35"/>
      <c r="F73" s="35"/>
      <c r="G73" s="58"/>
      <c r="H73" s="35"/>
      <c r="I73" s="63">
        <f>F73*G73</f>
        <v>0</v>
      </c>
      <c r="J73" s="64"/>
      <c r="K73" s="20"/>
    </row>
    <row r="74" spans="1:11" ht="12" customHeight="1" thickBot="1" x14ac:dyDescent="0.2">
      <c r="A74" s="29" t="str">
        <f t="shared" ref="A74" si="36">IF(B74&lt;&gt;"","",0)</f>
        <v/>
      </c>
      <c r="B74" s="23" t="s">
        <v>48</v>
      </c>
      <c r="C74" s="58">
        <f>SUM(I74:J74)</f>
        <v>0</v>
      </c>
      <c r="D74" s="244"/>
      <c r="E74" s="35"/>
      <c r="F74" s="36"/>
      <c r="G74" s="59"/>
      <c r="H74" s="35"/>
      <c r="I74" s="63">
        <f>F74*G74</f>
        <v>0</v>
      </c>
      <c r="J74" s="66"/>
      <c r="K74" s="21"/>
    </row>
    <row r="75" spans="1:11" s="5" customFormat="1" ht="12" customHeight="1" x14ac:dyDescent="0.15">
      <c r="A75" s="43">
        <v>3130</v>
      </c>
      <c r="B75" s="44" t="s">
        <v>7</v>
      </c>
      <c r="C75" s="57">
        <f>SUM(C77:C83)</f>
        <v>115400</v>
      </c>
      <c r="D75" s="242">
        <f>SUM(D77:D83)</f>
        <v>0</v>
      </c>
      <c r="E75" s="46"/>
      <c r="F75" s="34"/>
      <c r="G75" s="57"/>
      <c r="H75" s="46"/>
      <c r="I75" s="77"/>
      <c r="J75" s="62"/>
      <c r="K75" s="19"/>
    </row>
    <row r="76" spans="1:11" s="5" customFormat="1" ht="12" customHeight="1" x14ac:dyDescent="0.15">
      <c r="A76" s="71"/>
      <c r="B76" s="8" t="s">
        <v>63</v>
      </c>
      <c r="C76" s="58"/>
      <c r="D76" s="243"/>
      <c r="E76" s="35"/>
      <c r="F76" s="35">
        <v>12</v>
      </c>
      <c r="G76" s="58">
        <v>4500</v>
      </c>
      <c r="H76" s="35"/>
      <c r="I76" s="63"/>
      <c r="J76" s="64">
        <f>F76*G76</f>
        <v>54000</v>
      </c>
      <c r="K76" s="345" t="s">
        <v>197</v>
      </c>
    </row>
    <row r="77" spans="1:11" ht="12" customHeight="1" x14ac:dyDescent="0.15">
      <c r="A77" s="28"/>
      <c r="B77" s="8" t="s">
        <v>157</v>
      </c>
      <c r="C77" s="58"/>
      <c r="D77" s="243"/>
      <c r="E77" s="35"/>
      <c r="F77" s="35">
        <v>12</v>
      </c>
      <c r="G77" s="58">
        <v>4500</v>
      </c>
      <c r="H77" s="35"/>
      <c r="I77" s="63">
        <f>F77*G77</f>
        <v>54000</v>
      </c>
      <c r="J77" s="64"/>
      <c r="K77" s="20" t="s">
        <v>198</v>
      </c>
    </row>
    <row r="78" spans="1:11" ht="12" customHeight="1" x14ac:dyDescent="0.15">
      <c r="A78" s="28"/>
      <c r="B78" s="8" t="s">
        <v>156</v>
      </c>
      <c r="C78" s="58"/>
      <c r="D78" s="243"/>
      <c r="E78" s="35"/>
      <c r="F78" s="35">
        <v>1</v>
      </c>
      <c r="G78" s="58">
        <v>60000</v>
      </c>
      <c r="H78" s="35"/>
      <c r="I78" s="63">
        <f>F78*G78</f>
        <v>60000</v>
      </c>
      <c r="J78" s="64"/>
      <c r="K78" s="20" t="s">
        <v>160</v>
      </c>
    </row>
    <row r="79" spans="1:11" ht="12" customHeight="1" x14ac:dyDescent="0.15">
      <c r="A79" s="28"/>
      <c r="B79" s="8" t="s">
        <v>64</v>
      </c>
      <c r="C79" s="58">
        <f t="shared" ref="C79:C83" si="37">SUM(I79:J79)</f>
        <v>1000</v>
      </c>
      <c r="D79" s="243"/>
      <c r="E79" s="35"/>
      <c r="F79" s="35">
        <v>1</v>
      </c>
      <c r="G79" s="58">
        <v>1000</v>
      </c>
      <c r="H79" s="35"/>
      <c r="I79" s="63"/>
      <c r="J79" s="64">
        <f t="shared" ref="J79:J81" si="38">F79*G79</f>
        <v>1000</v>
      </c>
      <c r="K79" s="20"/>
    </row>
    <row r="80" spans="1:11" ht="12" customHeight="1" x14ac:dyDescent="0.15">
      <c r="A80" s="28"/>
      <c r="B80" s="8" t="s">
        <v>65</v>
      </c>
      <c r="C80" s="58">
        <f t="shared" si="37"/>
        <v>500</v>
      </c>
      <c r="D80" s="243"/>
      <c r="E80" s="35"/>
      <c r="F80" s="35">
        <v>1</v>
      </c>
      <c r="G80" s="58">
        <v>500</v>
      </c>
      <c r="H80" s="35"/>
      <c r="I80" s="63"/>
      <c r="J80" s="64">
        <f t="shared" si="38"/>
        <v>500</v>
      </c>
      <c r="K80" s="20"/>
    </row>
    <row r="81" spans="1:11" ht="12" customHeight="1" x14ac:dyDescent="0.15">
      <c r="A81" s="28"/>
      <c r="B81" s="8" t="s">
        <v>66</v>
      </c>
      <c r="C81" s="58">
        <f t="shared" si="37"/>
        <v>2500</v>
      </c>
      <c r="D81" s="243"/>
      <c r="E81" s="35"/>
      <c r="F81" s="35">
        <v>1</v>
      </c>
      <c r="G81" s="58">
        <v>2500</v>
      </c>
      <c r="H81" s="35"/>
      <c r="I81" s="63"/>
      <c r="J81" s="64">
        <f t="shared" si="38"/>
        <v>2500</v>
      </c>
      <c r="K81" s="20"/>
    </row>
    <row r="82" spans="1:11" ht="12" customHeight="1" x14ac:dyDescent="0.15">
      <c r="A82" s="28"/>
      <c r="B82" s="8" t="s">
        <v>110</v>
      </c>
      <c r="C82" s="58">
        <f t="shared" si="37"/>
        <v>111438</v>
      </c>
      <c r="D82" s="243"/>
      <c r="E82" s="35"/>
      <c r="F82" s="114">
        <f>C154</f>
        <v>6191</v>
      </c>
      <c r="G82" s="58">
        <v>18</v>
      </c>
      <c r="H82" s="35"/>
      <c r="I82" s="63">
        <f t="shared" ref="I82:I83" si="39">F82*G82</f>
        <v>111438</v>
      </c>
      <c r="J82" s="64"/>
      <c r="K82" s="20" t="s">
        <v>158</v>
      </c>
    </row>
    <row r="83" spans="1:11" ht="12" customHeight="1" thickBot="1" x14ac:dyDescent="0.2">
      <c r="A83" s="29" t="str">
        <f t="shared" ref="A83" si="40">IF(B83&lt;&gt;"","",0)</f>
        <v/>
      </c>
      <c r="B83" s="23" t="s">
        <v>48</v>
      </c>
      <c r="C83" s="58">
        <f t="shared" si="37"/>
        <v>-38</v>
      </c>
      <c r="D83" s="244"/>
      <c r="E83" s="35"/>
      <c r="F83" s="36">
        <v>1</v>
      </c>
      <c r="G83" s="59">
        <v>-38</v>
      </c>
      <c r="H83" s="35"/>
      <c r="I83" s="63">
        <f t="shared" si="39"/>
        <v>-38</v>
      </c>
      <c r="J83" s="66"/>
      <c r="K83" s="21"/>
    </row>
    <row r="84" spans="1:11" s="5" customFormat="1" ht="12" customHeight="1" x14ac:dyDescent="0.15">
      <c r="A84" s="43">
        <v>3130.02</v>
      </c>
      <c r="B84" s="44" t="s">
        <v>20</v>
      </c>
      <c r="C84" s="57">
        <f>SUM(C85:C86)</f>
        <v>0</v>
      </c>
      <c r="D84" s="242">
        <f>SUM(D85:D86)</f>
        <v>0</v>
      </c>
      <c r="E84" s="46"/>
      <c r="F84" s="34"/>
      <c r="G84" s="57"/>
      <c r="H84" s="46"/>
      <c r="I84" s="78"/>
      <c r="J84" s="69"/>
      <c r="K84" s="19"/>
    </row>
    <row r="85" spans="1:11" ht="12" customHeight="1" x14ac:dyDescent="0.15">
      <c r="A85" s="28"/>
      <c r="B85" s="8"/>
      <c r="C85" s="58">
        <f>SUM(I85:J85)</f>
        <v>0</v>
      </c>
      <c r="D85" s="243"/>
      <c r="E85" s="35"/>
      <c r="F85" s="35"/>
      <c r="G85" s="58"/>
      <c r="H85" s="35"/>
      <c r="I85" s="55">
        <f>F85*G85</f>
        <v>0</v>
      </c>
      <c r="J85" s="56"/>
      <c r="K85" s="20"/>
    </row>
    <row r="86" spans="1:11" ht="12" customHeight="1" thickBot="1" x14ac:dyDescent="0.2">
      <c r="A86" s="29" t="str">
        <f t="shared" ref="A86" si="41">IF(B86&lt;&gt;"","",0)</f>
        <v/>
      </c>
      <c r="B86" s="23" t="s">
        <v>48</v>
      </c>
      <c r="C86" s="58">
        <f>SUM(I86:J86)</f>
        <v>0</v>
      </c>
      <c r="D86" s="244"/>
      <c r="E86" s="35"/>
      <c r="F86" s="36"/>
      <c r="G86" s="59"/>
      <c r="H86" s="35"/>
      <c r="I86" s="55">
        <f t="shared" ref="I86" si="42">F86*G86</f>
        <v>0</v>
      </c>
      <c r="J86" s="68"/>
      <c r="K86" s="21"/>
    </row>
    <row r="87" spans="1:11" s="5" customFormat="1" ht="12" customHeight="1" x14ac:dyDescent="0.15">
      <c r="A87" s="43">
        <v>3133</v>
      </c>
      <c r="B87" s="44" t="s">
        <v>21</v>
      </c>
      <c r="C87" s="57">
        <f>SUM(C88:C89)</f>
        <v>500</v>
      </c>
      <c r="D87" s="242">
        <f>SUM(D88:D89)</f>
        <v>0</v>
      </c>
      <c r="E87" s="46"/>
      <c r="F87" s="34"/>
      <c r="G87" s="57"/>
      <c r="H87" s="46"/>
      <c r="I87" s="78"/>
      <c r="J87" s="69"/>
      <c r="K87" s="19"/>
    </row>
    <row r="88" spans="1:11" ht="12" customHeight="1" x14ac:dyDescent="0.15">
      <c r="A88" s="28"/>
      <c r="B88" s="8" t="s">
        <v>114</v>
      </c>
      <c r="C88" s="58">
        <f>SUM(I88:J88)</f>
        <v>450</v>
      </c>
      <c r="D88" s="243"/>
      <c r="E88" s="35"/>
      <c r="F88" s="35">
        <v>1</v>
      </c>
      <c r="G88" s="58">
        <v>450</v>
      </c>
      <c r="H88" s="35"/>
      <c r="I88" s="55"/>
      <c r="J88" s="56">
        <f>F88*G88</f>
        <v>450</v>
      </c>
      <c r="K88" s="20"/>
    </row>
    <row r="89" spans="1:11" s="4" customFormat="1" ht="12" customHeight="1" thickBot="1" x14ac:dyDescent="0.2">
      <c r="A89" s="29" t="str">
        <f t="shared" ref="A89" si="43">IF(B89&lt;&gt;"","",0)</f>
        <v/>
      </c>
      <c r="B89" s="23" t="s">
        <v>48</v>
      </c>
      <c r="C89" s="58">
        <f>SUM(I89:J89)</f>
        <v>50</v>
      </c>
      <c r="D89" s="244"/>
      <c r="E89" s="35"/>
      <c r="F89" s="36">
        <v>1</v>
      </c>
      <c r="G89" s="59">
        <v>50</v>
      </c>
      <c r="H89" s="35"/>
      <c r="I89" s="55"/>
      <c r="J89" s="68">
        <f>F89*G89</f>
        <v>50</v>
      </c>
      <c r="K89" s="22"/>
    </row>
    <row r="90" spans="1:11" s="5" customFormat="1" ht="12" customHeight="1" x14ac:dyDescent="0.15">
      <c r="A90" s="43">
        <v>3134</v>
      </c>
      <c r="B90" s="44" t="s">
        <v>22</v>
      </c>
      <c r="C90" s="57">
        <f>SUM(C91:C92)</f>
        <v>0</v>
      </c>
      <c r="D90" s="242">
        <f>SUM(D91:D92)</f>
        <v>0</v>
      </c>
      <c r="E90" s="46"/>
      <c r="F90" s="34"/>
      <c r="G90" s="57"/>
      <c r="H90" s="46"/>
      <c r="I90" s="78"/>
      <c r="J90" s="69"/>
      <c r="K90" s="19"/>
    </row>
    <row r="91" spans="1:11" ht="12" customHeight="1" x14ac:dyDescent="0.15">
      <c r="A91" s="28"/>
      <c r="B91" s="8"/>
      <c r="C91" s="58">
        <f>SUM(I91:J91)</f>
        <v>0</v>
      </c>
      <c r="D91" s="243"/>
      <c r="E91" s="35"/>
      <c r="F91" s="35"/>
      <c r="G91" s="58"/>
      <c r="H91" s="35"/>
      <c r="I91" s="63">
        <f>F91*G91</f>
        <v>0</v>
      </c>
      <c r="J91" s="64"/>
      <c r="K91" s="20"/>
    </row>
    <row r="92" spans="1:11" ht="12" customHeight="1" thickBot="1" x14ac:dyDescent="0.2">
      <c r="A92" s="29"/>
      <c r="B92" s="23" t="s">
        <v>48</v>
      </c>
      <c r="C92" s="58">
        <f>SUM(I92:J92)</f>
        <v>0</v>
      </c>
      <c r="D92" s="244"/>
      <c r="E92" s="35"/>
      <c r="F92" s="36"/>
      <c r="G92" s="59"/>
      <c r="H92" s="35"/>
      <c r="I92" s="63">
        <f t="shared" ref="I92" si="44">F92*G92</f>
        <v>0</v>
      </c>
      <c r="J92" s="66"/>
      <c r="K92" s="21"/>
    </row>
    <row r="93" spans="1:11" s="5" customFormat="1" ht="12" customHeight="1" x14ac:dyDescent="0.15">
      <c r="A93" s="43">
        <v>3137</v>
      </c>
      <c r="B93" s="44" t="s">
        <v>23</v>
      </c>
      <c r="C93" s="57">
        <f>SUM(C94:C95)</f>
        <v>0</v>
      </c>
      <c r="D93" s="242">
        <f>SUM(D94:D95)</f>
        <v>0</v>
      </c>
      <c r="E93" s="46"/>
      <c r="F93" s="34"/>
      <c r="G93" s="57"/>
      <c r="H93" s="46"/>
      <c r="I93" s="77"/>
      <c r="J93" s="62"/>
      <c r="K93" s="19"/>
    </row>
    <row r="94" spans="1:11" ht="12" customHeight="1" x14ac:dyDescent="0.15">
      <c r="A94" s="28"/>
      <c r="B94" s="8" t="s">
        <v>72</v>
      </c>
      <c r="C94" s="58">
        <f>SUM(I94:J94)</f>
        <v>0</v>
      </c>
      <c r="D94" s="243"/>
      <c r="E94" s="35"/>
      <c r="F94" s="35"/>
      <c r="G94" s="58"/>
      <c r="H94" s="35"/>
      <c r="I94" s="63">
        <f t="shared" ref="I94:I95" si="45">F94*G94</f>
        <v>0</v>
      </c>
      <c r="J94" s="64"/>
      <c r="K94" s="20"/>
    </row>
    <row r="95" spans="1:11" ht="12" customHeight="1" thickBot="1" x14ac:dyDescent="0.2">
      <c r="A95" s="29" t="str">
        <f t="shared" ref="A95" si="46">IF(B95&lt;&gt;"","",0)</f>
        <v/>
      </c>
      <c r="B95" s="23" t="s">
        <v>48</v>
      </c>
      <c r="C95" s="58">
        <f>SUM(I95:J95)</f>
        <v>0</v>
      </c>
      <c r="D95" s="244"/>
      <c r="E95" s="35"/>
      <c r="F95" s="36"/>
      <c r="G95" s="59"/>
      <c r="H95" s="35"/>
      <c r="I95" s="63">
        <f t="shared" si="45"/>
        <v>0</v>
      </c>
      <c r="J95" s="66"/>
      <c r="K95" s="21"/>
    </row>
    <row r="96" spans="1:11" s="5" customFormat="1" ht="12" customHeight="1" x14ac:dyDescent="0.15">
      <c r="A96" s="43">
        <v>3151</v>
      </c>
      <c r="B96" s="44" t="s">
        <v>24</v>
      </c>
      <c r="C96" s="57">
        <f>SUM(C97:C98)</f>
        <v>0</v>
      </c>
      <c r="D96" s="242">
        <f>SUM(D97:D98)</f>
        <v>0</v>
      </c>
      <c r="E96" s="46"/>
      <c r="F96" s="34"/>
      <c r="G96" s="57"/>
      <c r="H96" s="46"/>
      <c r="I96" s="77"/>
      <c r="J96" s="62"/>
      <c r="K96" s="19"/>
    </row>
    <row r="97" spans="1:11" ht="12" customHeight="1" x14ac:dyDescent="0.15">
      <c r="A97" s="28"/>
      <c r="B97" s="8"/>
      <c r="C97" s="58">
        <f t="shared" ref="C97" si="47">SUM(I97:J97)</f>
        <v>0</v>
      </c>
      <c r="D97" s="243"/>
      <c r="E97" s="35"/>
      <c r="F97" s="35"/>
      <c r="G97" s="58"/>
      <c r="H97" s="35"/>
      <c r="I97" s="63">
        <f t="shared" ref="I97:I98" si="48">F97*G97</f>
        <v>0</v>
      </c>
      <c r="J97" s="64"/>
      <c r="K97" s="20"/>
    </row>
    <row r="98" spans="1:11" ht="12" customHeight="1" thickBot="1" x14ac:dyDescent="0.2">
      <c r="A98" s="29"/>
      <c r="B98" s="23" t="s">
        <v>48</v>
      </c>
      <c r="C98" s="58">
        <f>SUM(I98:J98)</f>
        <v>0</v>
      </c>
      <c r="D98" s="244"/>
      <c r="E98" s="35"/>
      <c r="F98" s="36"/>
      <c r="G98" s="59"/>
      <c r="H98" s="35"/>
      <c r="I98" s="63">
        <f t="shared" si="48"/>
        <v>0</v>
      </c>
      <c r="J98" s="66"/>
      <c r="K98" s="21"/>
    </row>
    <row r="99" spans="1:11" s="5" customFormat="1" ht="12" customHeight="1" x14ac:dyDescent="0.15">
      <c r="A99" s="43">
        <v>3153</v>
      </c>
      <c r="B99" s="44" t="s">
        <v>25</v>
      </c>
      <c r="C99" s="57">
        <f>SUM(C100:C101)</f>
        <v>0</v>
      </c>
      <c r="D99" s="242">
        <f>SUM(D100:D101)</f>
        <v>0</v>
      </c>
      <c r="E99" s="46"/>
      <c r="F99" s="34"/>
      <c r="G99" s="57"/>
      <c r="H99" s="46"/>
      <c r="I99" s="77"/>
      <c r="J99" s="62"/>
      <c r="K99" s="19"/>
    </row>
    <row r="100" spans="1:11" ht="12" customHeight="1" x14ac:dyDescent="0.15">
      <c r="A100" s="28"/>
      <c r="B100" s="8"/>
      <c r="C100" s="58">
        <f>SUM(I100:J100)</f>
        <v>0</v>
      </c>
      <c r="D100" s="243"/>
      <c r="E100" s="35"/>
      <c r="F100" s="35"/>
      <c r="G100" s="58"/>
      <c r="H100" s="35"/>
      <c r="I100" s="63">
        <f t="shared" ref="I100:I101" si="49">F100*G100</f>
        <v>0</v>
      </c>
      <c r="J100" s="64"/>
      <c r="K100" s="20"/>
    </row>
    <row r="101" spans="1:11" ht="12" customHeight="1" thickBot="1" x14ac:dyDescent="0.2">
      <c r="A101" s="29" t="str">
        <f t="shared" ref="A101" si="50">IF(B101&lt;&gt;"","",0)</f>
        <v/>
      </c>
      <c r="B101" s="23" t="s">
        <v>48</v>
      </c>
      <c r="C101" s="58">
        <f>SUM(I101:J101)</f>
        <v>0</v>
      </c>
      <c r="D101" s="244"/>
      <c r="E101" s="35"/>
      <c r="F101" s="36"/>
      <c r="G101" s="59"/>
      <c r="H101" s="35"/>
      <c r="I101" s="63">
        <f t="shared" si="49"/>
        <v>0</v>
      </c>
      <c r="J101" s="66"/>
      <c r="K101" s="21"/>
    </row>
    <row r="102" spans="1:11" s="5" customFormat="1" ht="12" customHeight="1" x14ac:dyDescent="0.15">
      <c r="A102" s="43">
        <v>3158</v>
      </c>
      <c r="B102" s="44" t="s">
        <v>26</v>
      </c>
      <c r="C102" s="57">
        <f t="shared" ref="C102:D102" si="51">SUM(C103:C104)</f>
        <v>0</v>
      </c>
      <c r="D102" s="242">
        <f t="shared" si="51"/>
        <v>0</v>
      </c>
      <c r="E102" s="46"/>
      <c r="F102" s="34"/>
      <c r="G102" s="57"/>
      <c r="H102" s="46"/>
      <c r="I102" s="77"/>
      <c r="J102" s="62"/>
      <c r="K102" s="19"/>
    </row>
    <row r="103" spans="1:11" ht="12" customHeight="1" x14ac:dyDescent="0.15">
      <c r="A103" s="28"/>
      <c r="B103" s="8"/>
      <c r="C103" s="58">
        <f>SUM(I103:J103)</f>
        <v>0</v>
      </c>
      <c r="D103" s="243"/>
      <c r="E103" s="35"/>
      <c r="F103" s="35"/>
      <c r="G103" s="58"/>
      <c r="H103" s="35"/>
      <c r="I103" s="63">
        <f>F103*G103</f>
        <v>0</v>
      </c>
      <c r="J103" s="64"/>
      <c r="K103" s="20"/>
    </row>
    <row r="104" spans="1:11" ht="12" customHeight="1" thickBot="1" x14ac:dyDescent="0.2">
      <c r="A104" s="29" t="str">
        <f t="shared" ref="A104" si="52">IF(B104&lt;&gt;"","",0)</f>
        <v/>
      </c>
      <c r="B104" s="23" t="s">
        <v>48</v>
      </c>
      <c r="C104" s="58">
        <f>SUM(I104:J104)</f>
        <v>0</v>
      </c>
      <c r="D104" s="244"/>
      <c r="E104" s="47"/>
      <c r="F104" s="37"/>
      <c r="G104" s="60"/>
      <c r="H104" s="47"/>
      <c r="I104" s="63">
        <f>F104*G104</f>
        <v>0</v>
      </c>
      <c r="J104" s="66"/>
      <c r="K104" s="21"/>
    </row>
    <row r="105" spans="1:11" s="5" customFormat="1" ht="12" customHeight="1" x14ac:dyDescent="0.15">
      <c r="A105" s="43">
        <v>3161</v>
      </c>
      <c r="B105" s="44" t="s">
        <v>27</v>
      </c>
      <c r="C105" s="57">
        <f t="shared" ref="C105:D105" si="53">SUM(C106:C107)</f>
        <v>0</v>
      </c>
      <c r="D105" s="242">
        <f t="shared" si="53"/>
        <v>0</v>
      </c>
      <c r="E105" s="46"/>
      <c r="F105" s="34"/>
      <c r="G105" s="57"/>
      <c r="H105" s="46"/>
      <c r="I105" s="77"/>
      <c r="J105" s="62"/>
      <c r="K105" s="19"/>
    </row>
    <row r="106" spans="1:11" s="5" customFormat="1" ht="12" customHeight="1" x14ac:dyDescent="0.15">
      <c r="A106" s="71"/>
      <c r="B106" s="72"/>
      <c r="C106" s="58">
        <f>SUM(I106:J106)</f>
        <v>0</v>
      </c>
      <c r="D106" s="243"/>
      <c r="E106" s="46"/>
      <c r="F106" s="46"/>
      <c r="G106" s="70"/>
      <c r="H106" s="46"/>
      <c r="I106" s="63">
        <f t="shared" ref="I106:I107" si="54">F106*G106</f>
        <v>0</v>
      </c>
      <c r="J106" s="73"/>
      <c r="K106" s="74"/>
    </row>
    <row r="107" spans="1:11" ht="12" customHeight="1" thickBot="1" x14ac:dyDescent="0.2">
      <c r="A107" s="29" t="str">
        <f t="shared" ref="A107" si="55">IF(B107&lt;&gt;"","",0)</f>
        <v/>
      </c>
      <c r="B107" s="23" t="s">
        <v>48</v>
      </c>
      <c r="C107" s="58">
        <f>SUM(I107:J107)</f>
        <v>0</v>
      </c>
      <c r="D107" s="244"/>
      <c r="E107" s="35"/>
      <c r="F107" s="36"/>
      <c r="G107" s="59"/>
      <c r="H107" s="35"/>
      <c r="I107" s="63">
        <f t="shared" si="54"/>
        <v>0</v>
      </c>
      <c r="J107" s="66"/>
      <c r="K107" s="21"/>
    </row>
    <row r="108" spans="1:11" s="5" customFormat="1" ht="12" customHeight="1" x14ac:dyDescent="0.15">
      <c r="A108" s="43">
        <v>3170</v>
      </c>
      <c r="B108" s="44" t="s">
        <v>28</v>
      </c>
      <c r="C108" s="57">
        <f t="shared" ref="C108:D108" si="56">SUM(C109:C110)</f>
        <v>0</v>
      </c>
      <c r="D108" s="242">
        <f t="shared" si="56"/>
        <v>0</v>
      </c>
      <c r="E108" s="46"/>
      <c r="F108" s="34"/>
      <c r="G108" s="57"/>
      <c r="H108" s="46"/>
      <c r="I108" s="77"/>
      <c r="J108" s="62"/>
      <c r="K108" s="19"/>
    </row>
    <row r="109" spans="1:11" ht="12" customHeight="1" x14ac:dyDescent="0.15">
      <c r="A109" s="28"/>
      <c r="B109" s="8"/>
      <c r="C109" s="58">
        <f>SUM(I109:J109)</f>
        <v>0</v>
      </c>
      <c r="D109" s="243"/>
      <c r="E109" s="35"/>
      <c r="F109" s="35"/>
      <c r="G109" s="58"/>
      <c r="H109" s="35"/>
      <c r="I109" s="63">
        <f t="shared" ref="I109:I110" si="57">F109*G109</f>
        <v>0</v>
      </c>
      <c r="J109" s="64"/>
      <c r="K109" s="20"/>
    </row>
    <row r="110" spans="1:11" ht="12" customHeight="1" thickBot="1" x14ac:dyDescent="0.2">
      <c r="A110" s="29"/>
      <c r="B110" s="23" t="s">
        <v>48</v>
      </c>
      <c r="C110" s="58">
        <f>SUM(I110:J110)</f>
        <v>0</v>
      </c>
      <c r="D110" s="244"/>
      <c r="E110" s="35"/>
      <c r="F110" s="36"/>
      <c r="G110" s="59"/>
      <c r="H110" s="35"/>
      <c r="I110" s="63">
        <f t="shared" si="57"/>
        <v>0</v>
      </c>
      <c r="J110" s="66"/>
      <c r="K110" s="21"/>
    </row>
    <row r="111" spans="1:11" s="5" customFormat="1" ht="12" customHeight="1" x14ac:dyDescent="0.15">
      <c r="A111" s="43">
        <v>3181</v>
      </c>
      <c r="B111" s="44" t="s">
        <v>29</v>
      </c>
      <c r="C111" s="57">
        <f t="shared" ref="C111:D111" si="58">SUM(C112:C113)</f>
        <v>0</v>
      </c>
      <c r="D111" s="242">
        <f t="shared" si="58"/>
        <v>0</v>
      </c>
      <c r="E111" s="46"/>
      <c r="F111" s="34"/>
      <c r="G111" s="57"/>
      <c r="H111" s="46"/>
      <c r="I111" s="77"/>
      <c r="J111" s="69"/>
      <c r="K111" s="19"/>
    </row>
    <row r="112" spans="1:11" s="5" customFormat="1" ht="12" customHeight="1" x14ac:dyDescent="0.15">
      <c r="A112" s="71"/>
      <c r="B112" s="72"/>
      <c r="C112" s="58">
        <f>SUM(I112:J112)</f>
        <v>0</v>
      </c>
      <c r="D112" s="243"/>
      <c r="E112" s="46"/>
      <c r="F112" s="46"/>
      <c r="G112" s="70"/>
      <c r="H112" s="46"/>
      <c r="I112" s="63">
        <f t="shared" ref="I112:I113" si="59">F112*G112</f>
        <v>0</v>
      </c>
      <c r="J112" s="75"/>
      <c r="K112" s="74"/>
    </row>
    <row r="113" spans="1:11" ht="12" customHeight="1" thickBot="1" x14ac:dyDescent="0.2">
      <c r="A113" s="29" t="str">
        <f t="shared" ref="A113" si="60">IF(B113&lt;&gt;"","",0)</f>
        <v/>
      </c>
      <c r="B113" s="23" t="s">
        <v>48</v>
      </c>
      <c r="C113" s="58">
        <f>SUM(I113:J113)</f>
        <v>0</v>
      </c>
      <c r="D113" s="244"/>
      <c r="E113" s="35"/>
      <c r="F113" s="36"/>
      <c r="G113" s="59"/>
      <c r="H113" s="35"/>
      <c r="I113" s="63">
        <f t="shared" si="59"/>
        <v>0</v>
      </c>
      <c r="J113" s="68"/>
      <c r="K113" s="21"/>
    </row>
    <row r="114" spans="1:11" s="5" customFormat="1" ht="12" customHeight="1" x14ac:dyDescent="0.15">
      <c r="A114" s="43">
        <v>3300.6</v>
      </c>
      <c r="B114" s="44" t="s">
        <v>30</v>
      </c>
      <c r="C114" s="57">
        <f t="shared" ref="C114:D114" si="61">SUM(C115:C116)</f>
        <v>0</v>
      </c>
      <c r="D114" s="242">
        <f t="shared" si="61"/>
        <v>0</v>
      </c>
      <c r="E114" s="46"/>
      <c r="F114" s="80"/>
      <c r="G114" s="81"/>
      <c r="H114" s="46"/>
      <c r="I114" s="77"/>
      <c r="J114" s="69"/>
      <c r="K114" s="19"/>
    </row>
    <row r="115" spans="1:11" s="5" customFormat="1" ht="12" customHeight="1" x14ac:dyDescent="0.15">
      <c r="A115" s="71"/>
      <c r="B115" s="8"/>
      <c r="C115" s="58">
        <f>SUM(I115:J115)</f>
        <v>0</v>
      </c>
      <c r="D115" s="243"/>
      <c r="E115" s="46"/>
      <c r="F115" s="35"/>
      <c r="G115" s="58"/>
      <c r="H115" s="46"/>
      <c r="I115" s="63">
        <f t="shared" ref="I115:I116" si="62">F115*G115</f>
        <v>0</v>
      </c>
      <c r="J115" s="75"/>
      <c r="K115" s="74"/>
    </row>
    <row r="116" spans="1:11" ht="12" customHeight="1" thickBot="1" x14ac:dyDescent="0.2">
      <c r="A116" s="29" t="str">
        <f t="shared" ref="A116" si="63">IF(B116&lt;&gt;"","",0)</f>
        <v/>
      </c>
      <c r="B116" s="23" t="s">
        <v>48</v>
      </c>
      <c r="C116" s="58">
        <f>SUM(I116:J116)</f>
        <v>0</v>
      </c>
      <c r="D116" s="244"/>
      <c r="E116" s="35"/>
      <c r="F116" s="36"/>
      <c r="G116" s="59"/>
      <c r="H116" s="35"/>
      <c r="I116" s="63">
        <f t="shared" si="62"/>
        <v>0</v>
      </c>
      <c r="J116" s="68"/>
      <c r="K116" s="21"/>
    </row>
    <row r="117" spans="1:11" s="5" customFormat="1" ht="12" customHeight="1" x14ac:dyDescent="0.15">
      <c r="A117" s="43">
        <v>3635.01</v>
      </c>
      <c r="B117" s="44" t="s">
        <v>31</v>
      </c>
      <c r="C117" s="57">
        <f t="shared" ref="C117:D117" si="64">SUM(C118:C119)</f>
        <v>0</v>
      </c>
      <c r="D117" s="242">
        <f t="shared" si="64"/>
        <v>0</v>
      </c>
      <c r="E117" s="46"/>
      <c r="F117" s="34"/>
      <c r="G117" s="57"/>
      <c r="H117" s="46"/>
      <c r="I117" s="77"/>
      <c r="J117" s="62"/>
      <c r="K117" s="19"/>
    </row>
    <row r="118" spans="1:11" ht="12" customHeight="1" x14ac:dyDescent="0.15">
      <c r="A118" s="28"/>
      <c r="B118" s="8"/>
      <c r="C118" s="58">
        <f>SUM(I118:J118)</f>
        <v>0</v>
      </c>
      <c r="D118" s="243"/>
      <c r="E118" s="35"/>
      <c r="F118" s="35"/>
      <c r="G118" s="58"/>
      <c r="H118" s="35"/>
      <c r="I118" s="63">
        <f t="shared" ref="I118:I119" si="65">F118*G118</f>
        <v>0</v>
      </c>
      <c r="J118" s="64"/>
      <c r="K118" s="20"/>
    </row>
    <row r="119" spans="1:11" ht="12" customHeight="1" thickBot="1" x14ac:dyDescent="0.2">
      <c r="A119" s="29"/>
      <c r="B119" s="23" t="s">
        <v>48</v>
      </c>
      <c r="C119" s="58">
        <f>SUM(I119:J119)</f>
        <v>0</v>
      </c>
      <c r="D119" s="244"/>
      <c r="E119" s="35"/>
      <c r="F119" s="36"/>
      <c r="G119" s="59"/>
      <c r="H119" s="35"/>
      <c r="I119" s="63">
        <f t="shared" si="65"/>
        <v>0</v>
      </c>
      <c r="J119" s="66"/>
      <c r="K119" s="21"/>
    </row>
    <row r="120" spans="1:11" s="5" customFormat="1" ht="12" customHeight="1" x14ac:dyDescent="0.15">
      <c r="A120" s="43">
        <v>3910</v>
      </c>
      <c r="B120" s="44" t="s">
        <v>32</v>
      </c>
      <c r="C120" s="57">
        <f>SUM(C121:C125)</f>
        <v>0</v>
      </c>
      <c r="D120" s="242">
        <f>SUM(D121:D125)</f>
        <v>0</v>
      </c>
      <c r="E120" s="46"/>
      <c r="F120" s="34"/>
      <c r="G120" s="57"/>
      <c r="H120" s="46"/>
      <c r="I120" s="77"/>
      <c r="J120" s="62"/>
      <c r="K120" s="115"/>
    </row>
    <row r="121" spans="1:11" s="5" customFormat="1" ht="12" customHeight="1" x14ac:dyDescent="0.15">
      <c r="A121" s="71"/>
      <c r="B121" s="8"/>
      <c r="C121" s="58">
        <f t="shared" ref="C121" si="66">SUM(I121:J121)</f>
        <v>0</v>
      </c>
      <c r="D121" s="243"/>
      <c r="E121" s="35"/>
      <c r="F121" s="35"/>
      <c r="G121" s="58"/>
      <c r="H121" s="35"/>
      <c r="I121" s="63">
        <f t="shared" ref="I121:I122" si="67">F121*G121</f>
        <v>0</v>
      </c>
      <c r="J121" s="64"/>
      <c r="K121" s="20"/>
    </row>
    <row r="122" spans="1:11" ht="12" customHeight="1" thickBot="1" x14ac:dyDescent="0.2">
      <c r="A122" s="28"/>
      <c r="B122" s="8" t="s">
        <v>48</v>
      </c>
      <c r="C122" s="58">
        <f>SUM(I122:J122)</f>
        <v>0</v>
      </c>
      <c r="D122" s="243"/>
      <c r="E122" s="35"/>
      <c r="F122" s="35"/>
      <c r="G122" s="58"/>
      <c r="H122" s="35"/>
      <c r="I122" s="63">
        <f t="shared" si="67"/>
        <v>0</v>
      </c>
      <c r="J122" s="64"/>
      <c r="K122" s="20"/>
    </row>
    <row r="123" spans="1:11" s="5" customFormat="1" ht="12" customHeight="1" x14ac:dyDescent="0.15">
      <c r="A123" s="43">
        <v>3920</v>
      </c>
      <c r="B123" s="44" t="s">
        <v>138</v>
      </c>
      <c r="C123" s="57">
        <f t="shared" ref="C123:D123" si="68">SUM(C124:C125)</f>
        <v>0</v>
      </c>
      <c r="D123" s="242">
        <f t="shared" si="68"/>
        <v>0</v>
      </c>
      <c r="E123" s="46"/>
      <c r="F123" s="34"/>
      <c r="G123" s="57"/>
      <c r="H123" s="46"/>
      <c r="I123" s="77"/>
      <c r="J123" s="62"/>
      <c r="K123" s="115"/>
    </row>
    <row r="124" spans="1:11" ht="12" customHeight="1" x14ac:dyDescent="0.15">
      <c r="A124" s="28"/>
      <c r="B124" s="8"/>
      <c r="C124" s="58">
        <f>SUM(I124:J124)</f>
        <v>0</v>
      </c>
      <c r="D124" s="243"/>
      <c r="E124" s="35"/>
      <c r="F124" s="35"/>
      <c r="G124" s="58"/>
      <c r="H124" s="35"/>
      <c r="I124" s="63">
        <f t="shared" ref="I124:I125" si="69">F124*G124</f>
        <v>0</v>
      </c>
      <c r="J124" s="64"/>
      <c r="K124" s="20"/>
    </row>
    <row r="125" spans="1:11" ht="12" customHeight="1" thickBot="1" x14ac:dyDescent="0.2">
      <c r="A125" s="29" t="str">
        <f t="shared" ref="A125" si="70">IF(B125&lt;&gt;"","",0)</f>
        <v/>
      </c>
      <c r="B125" s="23" t="s">
        <v>48</v>
      </c>
      <c r="C125" s="58">
        <f>SUM(I125:J125)</f>
        <v>0</v>
      </c>
      <c r="D125" s="244"/>
      <c r="E125" s="35"/>
      <c r="F125" s="36"/>
      <c r="G125" s="59"/>
      <c r="H125" s="35"/>
      <c r="I125" s="63">
        <f t="shared" si="69"/>
        <v>0</v>
      </c>
      <c r="J125" s="66"/>
      <c r="K125" s="21"/>
    </row>
    <row r="126" spans="1:11" s="5" customFormat="1" ht="12" customHeight="1" x14ac:dyDescent="0.15">
      <c r="A126" s="43">
        <v>3930</v>
      </c>
      <c r="B126" s="44" t="s">
        <v>33</v>
      </c>
      <c r="C126" s="57">
        <f t="shared" ref="C126:D126" si="71">SUM(C127:C128)</f>
        <v>0</v>
      </c>
      <c r="D126" s="242">
        <f t="shared" si="71"/>
        <v>0</v>
      </c>
      <c r="E126" s="46"/>
      <c r="F126" s="34"/>
      <c r="G126" s="57"/>
      <c r="H126" s="46"/>
      <c r="I126" s="77"/>
      <c r="J126" s="62"/>
      <c r="K126" s="115"/>
    </row>
    <row r="127" spans="1:11" ht="12" customHeight="1" x14ac:dyDescent="0.15">
      <c r="A127" s="28"/>
      <c r="B127" s="8"/>
      <c r="C127" s="58">
        <f>SUM(I127:J127)</f>
        <v>0</v>
      </c>
      <c r="D127" s="243"/>
      <c r="E127" s="35"/>
      <c r="F127" s="35"/>
      <c r="G127" s="58"/>
      <c r="H127" s="35"/>
      <c r="I127" s="63">
        <f t="shared" ref="I127:I128" si="72">F127*G127</f>
        <v>0</v>
      </c>
      <c r="J127" s="64"/>
      <c r="K127" s="20"/>
    </row>
    <row r="128" spans="1:11" ht="12" customHeight="1" thickBot="1" x14ac:dyDescent="0.2">
      <c r="A128" s="29" t="str">
        <f t="shared" ref="A128" si="73">IF(B128&lt;&gt;"","",0)</f>
        <v/>
      </c>
      <c r="B128" s="23" t="s">
        <v>48</v>
      </c>
      <c r="C128" s="58">
        <f>SUM(I128:J128)</f>
        <v>0</v>
      </c>
      <c r="D128" s="244"/>
      <c r="E128" s="35"/>
      <c r="F128" s="36"/>
      <c r="G128" s="59"/>
      <c r="H128" s="35"/>
      <c r="I128" s="63">
        <f t="shared" si="72"/>
        <v>0</v>
      </c>
      <c r="J128" s="66"/>
      <c r="K128" s="21"/>
    </row>
    <row r="129" spans="1:11" s="5" customFormat="1" ht="12" customHeight="1" x14ac:dyDescent="0.15">
      <c r="A129" s="43">
        <v>4210</v>
      </c>
      <c r="B129" s="44" t="s">
        <v>34</v>
      </c>
      <c r="C129" s="57">
        <f>SUM(C130:C131)</f>
        <v>-9000</v>
      </c>
      <c r="D129" s="242">
        <f>SUM(D130:D131)</f>
        <v>0</v>
      </c>
      <c r="E129" s="46"/>
      <c r="F129" s="34"/>
      <c r="G129" s="57"/>
      <c r="H129" s="46"/>
      <c r="I129" s="77"/>
      <c r="J129" s="62"/>
      <c r="K129" s="19"/>
    </row>
    <row r="130" spans="1:11" ht="12" customHeight="1" x14ac:dyDescent="0.15">
      <c r="A130" s="28"/>
      <c r="B130" s="8" t="s">
        <v>175</v>
      </c>
      <c r="C130" s="58">
        <f>SUM(I130:J130)</f>
        <v>-9000</v>
      </c>
      <c r="D130" s="243"/>
      <c r="E130" s="35"/>
      <c r="F130" s="35">
        <v>1</v>
      </c>
      <c r="G130" s="58">
        <v>-9000</v>
      </c>
      <c r="H130" s="35"/>
      <c r="I130" s="63"/>
      <c r="J130" s="64">
        <f>F130*G130</f>
        <v>-9000</v>
      </c>
      <c r="K130" s="20"/>
    </row>
    <row r="131" spans="1:11" ht="12" customHeight="1" thickBot="1" x14ac:dyDescent="0.2">
      <c r="A131" s="29" t="str">
        <f t="shared" ref="A131" si="74">IF(B131&lt;&gt;"","",0)</f>
        <v/>
      </c>
      <c r="B131" s="23" t="s">
        <v>48</v>
      </c>
      <c r="C131" s="58">
        <f>SUM(I131:J131)</f>
        <v>0</v>
      </c>
      <c r="D131" s="244"/>
      <c r="E131" s="35"/>
      <c r="F131" s="36"/>
      <c r="G131" s="59"/>
      <c r="H131" s="35"/>
      <c r="I131" s="63">
        <f t="shared" ref="I131" si="75">F131*G131</f>
        <v>0</v>
      </c>
      <c r="J131" s="66"/>
      <c r="K131" s="21"/>
    </row>
    <row r="132" spans="1:11" s="5" customFormat="1" ht="12" customHeight="1" x14ac:dyDescent="0.15">
      <c r="A132" s="43">
        <v>4240</v>
      </c>
      <c r="B132" s="44" t="s">
        <v>35</v>
      </c>
      <c r="C132" s="57">
        <f t="shared" ref="C132:D132" si="76">SUM(C133:C134)</f>
        <v>0</v>
      </c>
      <c r="D132" s="242">
        <f t="shared" si="76"/>
        <v>0</v>
      </c>
      <c r="E132" s="46"/>
      <c r="F132" s="34"/>
      <c r="G132" s="57"/>
      <c r="H132" s="46"/>
      <c r="I132" s="77"/>
      <c r="J132" s="62"/>
      <c r="K132" s="19"/>
    </row>
    <row r="133" spans="1:11" ht="12" customHeight="1" x14ac:dyDescent="0.15">
      <c r="A133" s="28"/>
      <c r="B133" s="8"/>
      <c r="C133" s="58">
        <f>SUM(I133:J133)</f>
        <v>0</v>
      </c>
      <c r="D133" s="243"/>
      <c r="E133" s="35"/>
      <c r="F133" s="35"/>
      <c r="G133" s="58"/>
      <c r="H133" s="35"/>
      <c r="I133" s="63">
        <f t="shared" ref="I133:I134" si="77">F133*G133</f>
        <v>0</v>
      </c>
      <c r="J133" s="64"/>
      <c r="K133" s="20"/>
    </row>
    <row r="134" spans="1:11" ht="12" customHeight="1" thickBot="1" x14ac:dyDescent="0.2">
      <c r="A134" s="29" t="str">
        <f t="shared" ref="A134" si="78">IF(B134&lt;&gt;"","",0)</f>
        <v/>
      </c>
      <c r="B134" s="23" t="s">
        <v>48</v>
      </c>
      <c r="C134" s="58">
        <f>SUM(I134:J134)</f>
        <v>0</v>
      </c>
      <c r="D134" s="244"/>
      <c r="E134" s="35"/>
      <c r="F134" s="36"/>
      <c r="G134" s="59"/>
      <c r="H134" s="35"/>
      <c r="I134" s="63">
        <f t="shared" si="77"/>
        <v>0</v>
      </c>
      <c r="J134" s="66"/>
      <c r="K134" s="21"/>
    </row>
    <row r="135" spans="1:11" s="5" customFormat="1" ht="12" customHeight="1" x14ac:dyDescent="0.15">
      <c r="A135" s="43">
        <v>4250</v>
      </c>
      <c r="B135" s="44" t="s">
        <v>36</v>
      </c>
      <c r="C135" s="57">
        <f t="shared" ref="C135:D135" si="79">SUM(C136:C137)</f>
        <v>0</v>
      </c>
      <c r="D135" s="242">
        <f t="shared" si="79"/>
        <v>0</v>
      </c>
      <c r="E135" s="46"/>
      <c r="F135" s="34"/>
      <c r="G135" s="57"/>
      <c r="H135" s="46"/>
      <c r="I135" s="77"/>
      <c r="J135" s="62"/>
      <c r="K135" s="19"/>
    </row>
    <row r="136" spans="1:11" ht="12" customHeight="1" x14ac:dyDescent="0.15">
      <c r="A136" s="28"/>
      <c r="B136" s="8"/>
      <c r="C136" s="58">
        <f>SUM(I136:J136)</f>
        <v>0</v>
      </c>
      <c r="D136" s="243"/>
      <c r="E136" s="35"/>
      <c r="F136" s="35"/>
      <c r="G136" s="58"/>
      <c r="H136" s="35"/>
      <c r="I136" s="63">
        <f t="shared" ref="I136:I137" si="80">F136*G136</f>
        <v>0</v>
      </c>
      <c r="J136" s="64"/>
      <c r="K136" s="20"/>
    </row>
    <row r="137" spans="1:11" ht="12" customHeight="1" thickBot="1" x14ac:dyDescent="0.2">
      <c r="A137" s="29" t="str">
        <f t="shared" ref="A137" si="81">IF(B137&lt;&gt;"","",0)</f>
        <v/>
      </c>
      <c r="B137" s="23" t="s">
        <v>48</v>
      </c>
      <c r="C137" s="58">
        <f>SUM(I137:J137)</f>
        <v>0</v>
      </c>
      <c r="D137" s="244"/>
      <c r="E137" s="35"/>
      <c r="F137" s="36"/>
      <c r="G137" s="59"/>
      <c r="H137" s="35"/>
      <c r="I137" s="63">
        <f t="shared" si="80"/>
        <v>0</v>
      </c>
      <c r="J137" s="66"/>
      <c r="K137" s="21"/>
    </row>
    <row r="138" spans="1:11" s="5" customFormat="1" ht="12" customHeight="1" x14ac:dyDescent="0.15">
      <c r="A138" s="43">
        <v>4260</v>
      </c>
      <c r="B138" s="44" t="s">
        <v>37</v>
      </c>
      <c r="C138" s="57">
        <f t="shared" ref="C138:D138" si="82">SUM(C139:C140)</f>
        <v>0</v>
      </c>
      <c r="D138" s="242">
        <f t="shared" si="82"/>
        <v>0</v>
      </c>
      <c r="E138" s="46"/>
      <c r="F138" s="34"/>
      <c r="G138" s="57"/>
      <c r="H138" s="46"/>
      <c r="I138" s="77"/>
      <c r="J138" s="62"/>
      <c r="K138" s="19"/>
    </row>
    <row r="139" spans="1:11" ht="12" customHeight="1" x14ac:dyDescent="0.15">
      <c r="A139" s="28"/>
      <c r="B139" s="8"/>
      <c r="C139" s="58">
        <f>SUM(I139:J139)</f>
        <v>0</v>
      </c>
      <c r="D139" s="243"/>
      <c r="E139" s="35"/>
      <c r="F139" s="35"/>
      <c r="G139" s="58"/>
      <c r="H139" s="35"/>
      <c r="I139" s="63">
        <f t="shared" ref="I139:I140" si="83">F139*G139</f>
        <v>0</v>
      </c>
      <c r="J139" s="56"/>
      <c r="K139" s="20"/>
    </row>
    <row r="140" spans="1:11" ht="12" customHeight="1" thickBot="1" x14ac:dyDescent="0.2">
      <c r="A140" s="29" t="str">
        <f t="shared" ref="A140" si="84">IF(B140&lt;&gt;"","",0)</f>
        <v/>
      </c>
      <c r="B140" s="23" t="s">
        <v>48</v>
      </c>
      <c r="C140" s="58">
        <f>SUM(I140:J140)</f>
        <v>0</v>
      </c>
      <c r="D140" s="244"/>
      <c r="E140" s="35"/>
      <c r="F140" s="36"/>
      <c r="G140" s="59"/>
      <c r="H140" s="35"/>
      <c r="I140" s="63">
        <f t="shared" si="83"/>
        <v>0</v>
      </c>
      <c r="J140" s="68"/>
      <c r="K140" s="21"/>
    </row>
    <row r="141" spans="1:11" s="5" customFormat="1" ht="12" customHeight="1" x14ac:dyDescent="0.15">
      <c r="A141" s="43">
        <v>4270</v>
      </c>
      <c r="B141" s="44" t="s">
        <v>44</v>
      </c>
      <c r="C141" s="57">
        <f>SUM(C142:C143)</f>
        <v>-15000</v>
      </c>
      <c r="D141" s="242">
        <f>SUM(D142:D143)</f>
        <v>0</v>
      </c>
      <c r="E141" s="46"/>
      <c r="F141" s="34"/>
      <c r="G141" s="57"/>
      <c r="H141" s="46"/>
      <c r="I141" s="77"/>
      <c r="J141" s="69"/>
      <c r="K141" s="19"/>
    </row>
    <row r="142" spans="1:11" ht="12" customHeight="1" x14ac:dyDescent="0.15">
      <c r="A142" s="28"/>
      <c r="B142" s="8" t="s">
        <v>144</v>
      </c>
      <c r="C142" s="58">
        <f>SUM(I142:J142)</f>
        <v>-15000</v>
      </c>
      <c r="D142" s="243"/>
      <c r="E142" s="35"/>
      <c r="F142" s="35">
        <v>1</v>
      </c>
      <c r="G142" s="58">
        <v>-15000</v>
      </c>
      <c r="H142" s="35"/>
      <c r="I142" s="55">
        <f>F142*G142</f>
        <v>-15000</v>
      </c>
      <c r="J142" s="56"/>
      <c r="K142" s="20"/>
    </row>
    <row r="143" spans="1:11" ht="12" customHeight="1" thickBot="1" x14ac:dyDescent="0.2">
      <c r="A143" s="29" t="str">
        <f t="shared" ref="A143" si="85">IF(B143&lt;&gt;"","",0)</f>
        <v/>
      </c>
      <c r="B143" s="23" t="s">
        <v>48</v>
      </c>
      <c r="C143" s="58">
        <f>SUM(I143:J143)</f>
        <v>0</v>
      </c>
      <c r="D143" s="244"/>
      <c r="E143" s="35"/>
      <c r="F143" s="36"/>
      <c r="G143" s="59"/>
      <c r="H143" s="35"/>
      <c r="I143" s="63">
        <f t="shared" ref="I143" si="86">F143*G143</f>
        <v>0</v>
      </c>
      <c r="J143" s="66"/>
      <c r="K143" s="21"/>
    </row>
    <row r="144" spans="1:11" s="5" customFormat="1" ht="12" customHeight="1" x14ac:dyDescent="0.15">
      <c r="A144" s="43">
        <v>5060</v>
      </c>
      <c r="B144" s="44" t="s">
        <v>45</v>
      </c>
      <c r="C144" s="57">
        <f t="shared" ref="C144:D144" si="87">SUM(C145:C146)</f>
        <v>0</v>
      </c>
      <c r="D144" s="242">
        <f t="shared" si="87"/>
        <v>0</v>
      </c>
      <c r="E144" s="46"/>
      <c r="F144" s="34"/>
      <c r="G144" s="57"/>
      <c r="H144" s="46"/>
      <c r="I144" s="77"/>
      <c r="J144" s="62"/>
      <c r="K144" s="19"/>
    </row>
    <row r="145" spans="1:11" ht="12" customHeight="1" x14ac:dyDescent="0.15">
      <c r="A145" s="28"/>
      <c r="B145" s="8"/>
      <c r="C145" s="58">
        <f>SUM(I145:J145)</f>
        <v>0</v>
      </c>
      <c r="D145" s="243"/>
      <c r="E145" s="35"/>
      <c r="F145" s="35"/>
      <c r="G145" s="58"/>
      <c r="H145" s="35"/>
      <c r="I145" s="63">
        <f t="shared" ref="I145:I146" si="88">F145*G145</f>
        <v>0</v>
      </c>
      <c r="J145" s="64"/>
      <c r="K145" s="20"/>
    </row>
    <row r="146" spans="1:11" ht="12" customHeight="1" thickBot="1" x14ac:dyDescent="0.2">
      <c r="A146" s="29"/>
      <c r="B146" s="23" t="s">
        <v>48</v>
      </c>
      <c r="C146" s="59">
        <f>SUM(I146:J146)</f>
        <v>0</v>
      </c>
      <c r="D146" s="244"/>
      <c r="E146" s="35"/>
      <c r="F146" s="36"/>
      <c r="G146" s="59"/>
      <c r="H146" s="35"/>
      <c r="I146" s="65">
        <f t="shared" si="88"/>
        <v>0</v>
      </c>
      <c r="J146" s="66"/>
      <c r="K146" s="21"/>
    </row>
    <row r="147" spans="1:11" ht="12" customHeight="1" x14ac:dyDescent="0.15">
      <c r="A147" s="15"/>
      <c r="B147" s="16"/>
    </row>
    <row r="148" spans="1:11" ht="12" customHeight="1" x14ac:dyDescent="0.15">
      <c r="A148" s="15"/>
      <c r="B148" s="16"/>
    </row>
    <row r="149" spans="1:11" s="120" customFormat="1" ht="12" customHeight="1" x14ac:dyDescent="0.15">
      <c r="A149" s="158" t="s">
        <v>5</v>
      </c>
      <c r="B149" s="125"/>
      <c r="C149" s="123"/>
      <c r="D149" s="246"/>
      <c r="E149" s="122"/>
      <c r="F149" s="123"/>
      <c r="G149" s="123"/>
      <c r="H149" s="122"/>
      <c r="I149" s="121"/>
      <c r="J149" s="121"/>
      <c r="K149" s="121"/>
    </row>
    <row r="150" spans="1:11" s="120" customFormat="1" ht="12" customHeight="1" thickBot="1" x14ac:dyDescent="0.2">
      <c r="A150" s="126"/>
      <c r="B150" s="125"/>
      <c r="C150" s="123"/>
      <c r="D150" s="246"/>
      <c r="E150" s="122"/>
      <c r="F150" s="123"/>
      <c r="G150" s="123"/>
      <c r="H150" s="122"/>
      <c r="I150" s="121"/>
      <c r="J150" s="257"/>
      <c r="K150" s="121"/>
    </row>
    <row r="151" spans="1:11" s="120" customFormat="1" ht="12" customHeight="1" x14ac:dyDescent="0.15">
      <c r="A151" s="157" t="s">
        <v>0</v>
      </c>
      <c r="B151" s="156"/>
      <c r="C151" s="356" t="s">
        <v>41</v>
      </c>
      <c r="D151" s="357"/>
      <c r="E151" s="155"/>
      <c r="F151" s="356" t="s">
        <v>124</v>
      </c>
      <c r="G151" s="358"/>
      <c r="H151" s="358"/>
      <c r="I151" s="359"/>
      <c r="J151" s="223"/>
    </row>
    <row r="152" spans="1:11" s="120" customFormat="1" ht="12" customHeight="1" x14ac:dyDescent="0.15">
      <c r="A152" s="152"/>
      <c r="B152" s="151"/>
      <c r="C152" s="263" t="s">
        <v>3</v>
      </c>
      <c r="D152" s="264" t="s">
        <v>4</v>
      </c>
      <c r="E152" s="149"/>
      <c r="F152" s="263" t="s">
        <v>125</v>
      </c>
      <c r="G152" s="263" t="s">
        <v>131</v>
      </c>
      <c r="H152" s="148"/>
      <c r="I152" s="267" t="s">
        <v>6</v>
      </c>
      <c r="J152" s="223"/>
    </row>
    <row r="153" spans="1:11" s="120" customFormat="1" ht="12" customHeight="1" x14ac:dyDescent="0.15">
      <c r="A153" s="145" t="s">
        <v>1</v>
      </c>
      <c r="B153" s="145"/>
      <c r="C153" s="144">
        <v>6191</v>
      </c>
      <c r="D153" s="143">
        <f>C153/C154*D154</f>
        <v>1</v>
      </c>
      <c r="E153" s="142"/>
      <c r="F153" s="139">
        <f>ROUND(($I$13*D153)*20,0)/20</f>
        <v>211600</v>
      </c>
      <c r="G153" s="139">
        <f>J13</f>
        <v>50700</v>
      </c>
      <c r="H153" s="141"/>
      <c r="I153" s="261">
        <f>F153+G153</f>
        <v>262300</v>
      </c>
      <c r="J153" s="258"/>
    </row>
    <row r="154" spans="1:11" s="120" customFormat="1" ht="12" customHeight="1" thickBot="1" x14ac:dyDescent="0.2">
      <c r="A154" s="137" t="s">
        <v>6</v>
      </c>
      <c r="B154" s="136"/>
      <c r="C154" s="135">
        <f>SUM(C153:C153)</f>
        <v>6191</v>
      </c>
      <c r="D154" s="134">
        <v>1</v>
      </c>
      <c r="E154" s="133"/>
      <c r="F154" s="132">
        <f>SUM(F153:F153)</f>
        <v>211600</v>
      </c>
      <c r="G154" s="131"/>
      <c r="H154" s="130"/>
      <c r="I154" s="262"/>
      <c r="J154" s="259"/>
    </row>
    <row r="155" spans="1:11" s="120" customFormat="1" ht="12" customHeight="1" x14ac:dyDescent="0.15">
      <c r="A155" s="126" t="s">
        <v>40</v>
      </c>
      <c r="B155" s="125"/>
      <c r="C155" s="123"/>
      <c r="D155" s="246"/>
      <c r="E155" s="122"/>
      <c r="F155" s="123"/>
      <c r="G155" s="123"/>
      <c r="H155" s="122"/>
      <c r="J155" s="122"/>
    </row>
    <row r="156" spans="1:11" ht="12" customHeight="1" x14ac:dyDescent="0.15">
      <c r="A156" s="15"/>
      <c r="B156" s="16"/>
      <c r="J156" s="260"/>
    </row>
    <row r="157" spans="1:11" ht="12" customHeight="1" x14ac:dyDescent="0.15">
      <c r="A157" s="15"/>
      <c r="B157" s="16"/>
      <c r="J157" s="260"/>
    </row>
    <row r="158" spans="1:11" s="120" customFormat="1" ht="12" customHeight="1" x14ac:dyDescent="0.15">
      <c r="A158" s="158" t="s">
        <v>151</v>
      </c>
      <c r="B158" s="125"/>
      <c r="C158" s="123"/>
      <c r="D158" s="246"/>
      <c r="E158" s="122"/>
      <c r="F158" s="123"/>
      <c r="G158" s="123"/>
      <c r="H158" s="122"/>
    </row>
    <row r="159" spans="1:11" s="120" customFormat="1" ht="12" customHeight="1" thickBot="1" x14ac:dyDescent="0.2">
      <c r="A159" s="126"/>
      <c r="B159" s="125"/>
      <c r="C159" s="123"/>
      <c r="D159" s="246"/>
      <c r="E159" s="122"/>
      <c r="F159" s="123"/>
      <c r="G159" s="123"/>
      <c r="H159" s="122"/>
    </row>
    <row r="160" spans="1:11" s="120" customFormat="1" ht="12" customHeight="1" x14ac:dyDescent="0.15">
      <c r="A160" s="157" t="s">
        <v>0</v>
      </c>
      <c r="B160" s="268"/>
      <c r="C160" s="357" t="s">
        <v>153</v>
      </c>
      <c r="D160" s="360"/>
      <c r="E160" s="155"/>
      <c r="F160" s="360" t="s">
        <v>154</v>
      </c>
      <c r="G160" s="361"/>
      <c r="H160" s="155"/>
      <c r="I160" s="360" t="s">
        <v>155</v>
      </c>
      <c r="J160" s="361"/>
      <c r="K160" s="223"/>
    </row>
    <row r="161" spans="1:11" s="120" customFormat="1" ht="12" customHeight="1" x14ac:dyDescent="0.15">
      <c r="A161" s="152"/>
      <c r="B161" s="269"/>
      <c r="C161" s="362" t="s">
        <v>152</v>
      </c>
      <c r="D161" s="363"/>
      <c r="E161" s="149"/>
      <c r="F161" s="363" t="s">
        <v>152</v>
      </c>
      <c r="G161" s="364"/>
      <c r="H161" s="149"/>
      <c r="I161" s="363" t="s">
        <v>152</v>
      </c>
      <c r="J161" s="364"/>
      <c r="K161" s="223"/>
    </row>
    <row r="162" spans="1:11" s="120" customFormat="1" ht="12" customHeight="1" thickBot="1" x14ac:dyDescent="0.2">
      <c r="A162" s="137" t="s">
        <v>1</v>
      </c>
      <c r="B162" s="266"/>
      <c r="C162" s="365">
        <f>I11/C154</f>
        <v>36.601518333064128</v>
      </c>
      <c r="D162" s="366"/>
      <c r="E162" s="133"/>
      <c r="F162" s="366">
        <f>F154/C154</f>
        <v>34.17864642222581</v>
      </c>
      <c r="G162" s="367"/>
      <c r="H162" s="133"/>
      <c r="I162" s="366">
        <f>I153/C154</f>
        <v>42.367953480859313</v>
      </c>
      <c r="J162" s="367"/>
      <c r="K162" s="258"/>
    </row>
    <row r="163" spans="1:11" ht="12" customHeight="1" x14ac:dyDescent="0.15">
      <c r="A163" s="15"/>
      <c r="B163" s="16"/>
    </row>
    <row r="164" spans="1:11" ht="12" customHeight="1" x14ac:dyDescent="0.15">
      <c r="A164" s="15"/>
      <c r="B164" s="16"/>
    </row>
    <row r="165" spans="1:11" ht="12" customHeight="1" x14ac:dyDescent="0.15">
      <c r="A165" s="15"/>
      <c r="B165" s="16"/>
    </row>
    <row r="166" spans="1:11" ht="12" customHeight="1" x14ac:dyDescent="0.15">
      <c r="A166" s="15"/>
      <c r="B166" s="16"/>
    </row>
    <row r="167" spans="1:11" ht="12" customHeight="1" x14ac:dyDescent="0.15">
      <c r="A167" s="15"/>
      <c r="B167" s="16"/>
    </row>
    <row r="168" spans="1:11" ht="12" customHeight="1" x14ac:dyDescent="0.15">
      <c r="A168" s="15"/>
      <c r="B168" s="16"/>
    </row>
    <row r="169" spans="1:11" ht="12" customHeight="1" x14ac:dyDescent="0.15">
      <c r="A169" s="15"/>
      <c r="B169" s="16"/>
    </row>
    <row r="170" spans="1:11" ht="12" customHeight="1" x14ac:dyDescent="0.15">
      <c r="A170" s="15"/>
      <c r="B170" s="16"/>
    </row>
    <row r="171" spans="1:11" ht="12" customHeight="1" x14ac:dyDescent="0.15">
      <c r="A171" s="15"/>
      <c r="B171" s="16"/>
    </row>
    <row r="172" spans="1:11" ht="12" customHeight="1" x14ac:dyDescent="0.15">
      <c r="A172" s="15"/>
      <c r="B172" s="16"/>
    </row>
    <row r="173" spans="1:11" ht="12" customHeight="1" x14ac:dyDescent="0.15">
      <c r="A173" s="15"/>
      <c r="B173" s="16"/>
    </row>
    <row r="174" spans="1:11" ht="12" customHeight="1" x14ac:dyDescent="0.15">
      <c r="A174" s="15"/>
      <c r="B174" s="16"/>
    </row>
    <row r="175" spans="1:11" ht="12" customHeight="1" x14ac:dyDescent="0.15">
      <c r="A175" s="15"/>
      <c r="B175" s="16"/>
    </row>
    <row r="176" spans="1:11" ht="12" customHeight="1" x14ac:dyDescent="0.15">
      <c r="A176" s="15"/>
      <c r="B176" s="16"/>
    </row>
    <row r="177" spans="1:2" ht="12" customHeight="1" x14ac:dyDescent="0.15">
      <c r="A177" s="15"/>
      <c r="B177" s="16"/>
    </row>
    <row r="178" spans="1:2" ht="12" customHeight="1" x14ac:dyDescent="0.15">
      <c r="A178" s="15"/>
      <c r="B178" s="16"/>
    </row>
    <row r="179" spans="1:2" ht="12" customHeight="1" x14ac:dyDescent="0.15">
      <c r="A179" s="15"/>
      <c r="B179" s="16"/>
    </row>
    <row r="180" spans="1:2" ht="12" customHeight="1" x14ac:dyDescent="0.15">
      <c r="A180" s="15"/>
      <c r="B180" s="16"/>
    </row>
    <row r="181" spans="1:2" ht="12" customHeight="1" x14ac:dyDescent="0.15">
      <c r="A181" s="15"/>
      <c r="B181" s="16"/>
    </row>
    <row r="182" spans="1:2" ht="12" customHeight="1" x14ac:dyDescent="0.15">
      <c r="A182" s="15"/>
      <c r="B182" s="16"/>
    </row>
    <row r="183" spans="1:2" ht="12" customHeight="1" x14ac:dyDescent="0.15">
      <c r="A183" s="15"/>
      <c r="B183" s="16"/>
    </row>
    <row r="184" spans="1:2" ht="12" customHeight="1" x14ac:dyDescent="0.15">
      <c r="A184" s="15"/>
      <c r="B184" s="16"/>
    </row>
    <row r="185" spans="1:2" ht="12" customHeight="1" x14ac:dyDescent="0.15">
      <c r="A185" s="15"/>
      <c r="B185" s="16"/>
    </row>
    <row r="186" spans="1:2" ht="12" customHeight="1" x14ac:dyDescent="0.15">
      <c r="A186" s="15"/>
      <c r="B186" s="16"/>
    </row>
    <row r="187" spans="1:2" ht="12" customHeight="1" x14ac:dyDescent="0.15">
      <c r="A187" s="15"/>
      <c r="B187" s="16"/>
    </row>
    <row r="188" spans="1:2" ht="12" customHeight="1" x14ac:dyDescent="0.15">
      <c r="A188" s="15"/>
      <c r="B188" s="16"/>
    </row>
    <row r="189" spans="1:2" ht="12" customHeight="1" x14ac:dyDescent="0.15">
      <c r="A189" s="15"/>
      <c r="B189" s="16"/>
    </row>
    <row r="190" spans="1:2" ht="12" customHeight="1" x14ac:dyDescent="0.15">
      <c r="A190" s="15"/>
      <c r="B190" s="16"/>
    </row>
    <row r="191" spans="1:2" ht="12" customHeight="1" x14ac:dyDescent="0.15">
      <c r="A191" s="15"/>
      <c r="B191" s="16"/>
    </row>
    <row r="192" spans="1:2" ht="12" customHeight="1" x14ac:dyDescent="0.15">
      <c r="A192" s="15"/>
      <c r="B192" s="16"/>
    </row>
    <row r="193" spans="1:2" ht="12" customHeight="1" x14ac:dyDescent="0.15">
      <c r="A193" s="15"/>
      <c r="B193" s="16"/>
    </row>
    <row r="194" spans="1:2" ht="12" customHeight="1" x14ac:dyDescent="0.15">
      <c r="A194" s="15"/>
      <c r="B194" s="16"/>
    </row>
    <row r="195" spans="1:2" ht="12" customHeight="1" x14ac:dyDescent="0.15">
      <c r="A195" s="15"/>
      <c r="B195" s="16"/>
    </row>
    <row r="196" spans="1:2" ht="12" customHeight="1" x14ac:dyDescent="0.15">
      <c r="A196" s="15"/>
      <c r="B196" s="16"/>
    </row>
    <row r="197" spans="1:2" ht="12" customHeight="1" x14ac:dyDescent="0.15">
      <c r="A197" s="15"/>
      <c r="B197" s="16"/>
    </row>
    <row r="198" spans="1:2" ht="12" customHeight="1" x14ac:dyDescent="0.15">
      <c r="A198" s="15"/>
      <c r="B198" s="16"/>
    </row>
    <row r="199" spans="1:2" ht="12" customHeight="1" x14ac:dyDescent="0.15">
      <c r="A199" s="15"/>
      <c r="B199" s="16"/>
    </row>
    <row r="200" spans="1:2" ht="12" customHeight="1" x14ac:dyDescent="0.15">
      <c r="A200" s="15"/>
      <c r="B200" s="16"/>
    </row>
    <row r="201" spans="1:2" ht="12" customHeight="1" x14ac:dyDescent="0.15">
      <c r="A201" s="15"/>
      <c r="B201" s="16"/>
    </row>
    <row r="202" spans="1:2" ht="12" customHeight="1" x14ac:dyDescent="0.15">
      <c r="A202" s="15"/>
      <c r="B202" s="16"/>
    </row>
    <row r="203" spans="1:2" ht="12" customHeight="1" x14ac:dyDescent="0.15">
      <c r="A203" s="15"/>
      <c r="B203" s="16"/>
    </row>
    <row r="204" spans="1:2" ht="12" customHeight="1" x14ac:dyDescent="0.15">
      <c r="A204" s="15"/>
      <c r="B204" s="16"/>
    </row>
    <row r="205" spans="1:2" ht="12" customHeight="1" x14ac:dyDescent="0.15">
      <c r="A205" s="15"/>
      <c r="B205" s="16"/>
    </row>
    <row r="206" spans="1:2" ht="12" customHeight="1" x14ac:dyDescent="0.15">
      <c r="A206" s="15"/>
      <c r="B206" s="16"/>
    </row>
    <row r="207" spans="1:2" ht="12" customHeight="1" x14ac:dyDescent="0.15">
      <c r="A207" s="15"/>
      <c r="B207" s="16"/>
    </row>
    <row r="208" spans="1:2" ht="12" customHeight="1" x14ac:dyDescent="0.15">
      <c r="A208" s="15"/>
      <c r="B208" s="16"/>
    </row>
    <row r="209" spans="1:2" ht="12" customHeight="1" x14ac:dyDescent="0.15">
      <c r="A209" s="15"/>
      <c r="B209" s="16"/>
    </row>
    <row r="210" spans="1:2" ht="12" customHeight="1" x14ac:dyDescent="0.15">
      <c r="A210" s="15"/>
      <c r="B210" s="16"/>
    </row>
    <row r="211" spans="1:2" ht="12" customHeight="1" x14ac:dyDescent="0.15">
      <c r="A211" s="15"/>
      <c r="B211" s="16"/>
    </row>
    <row r="212" spans="1:2" ht="12" customHeight="1" x14ac:dyDescent="0.15">
      <c r="A212" s="15"/>
      <c r="B212" s="16"/>
    </row>
    <row r="213" spans="1:2" ht="12" customHeight="1" x14ac:dyDescent="0.15">
      <c r="A213" s="15"/>
      <c r="B213" s="16"/>
    </row>
    <row r="214" spans="1:2" ht="12" customHeight="1" x14ac:dyDescent="0.15">
      <c r="A214" s="15"/>
      <c r="B214" s="16"/>
    </row>
    <row r="215" spans="1:2" ht="12" customHeight="1" x14ac:dyDescent="0.15">
      <c r="A215" s="15"/>
      <c r="B215" s="16"/>
    </row>
    <row r="216" spans="1:2" ht="12" customHeight="1" x14ac:dyDescent="0.15">
      <c r="A216" s="15"/>
      <c r="B216" s="16"/>
    </row>
    <row r="217" spans="1:2" ht="12" customHeight="1" x14ac:dyDescent="0.15">
      <c r="A217" s="15"/>
      <c r="B217" s="16"/>
    </row>
    <row r="218" spans="1:2" ht="12" customHeight="1" x14ac:dyDescent="0.15">
      <c r="A218" s="15"/>
      <c r="B218" s="16"/>
    </row>
    <row r="219" spans="1:2" ht="12" customHeight="1" x14ac:dyDescent="0.15">
      <c r="A219" s="15"/>
      <c r="B219" s="16"/>
    </row>
    <row r="220" spans="1:2" ht="12" customHeight="1" x14ac:dyDescent="0.15">
      <c r="A220" s="15"/>
      <c r="B220" s="16"/>
    </row>
    <row r="221" spans="1:2" ht="12" customHeight="1" x14ac:dyDescent="0.15">
      <c r="A221" s="15"/>
      <c r="B221" s="16"/>
    </row>
    <row r="222" spans="1:2" ht="12" customHeight="1" x14ac:dyDescent="0.15">
      <c r="A222" s="15"/>
      <c r="B222" s="16"/>
    </row>
    <row r="223" spans="1:2" ht="12" customHeight="1" x14ac:dyDescent="0.15">
      <c r="A223" s="15"/>
      <c r="B223" s="16"/>
    </row>
    <row r="224" spans="1:2" ht="12" customHeight="1" x14ac:dyDescent="0.15">
      <c r="A224" s="15"/>
      <c r="B224" s="16"/>
    </row>
    <row r="225" spans="1:2" ht="12" customHeight="1" x14ac:dyDescent="0.15">
      <c r="A225" s="15"/>
      <c r="B225" s="16"/>
    </row>
    <row r="226" spans="1:2" ht="12" customHeight="1" x14ac:dyDescent="0.15">
      <c r="A226" s="15"/>
      <c r="B226" s="16"/>
    </row>
    <row r="227" spans="1:2" ht="12" customHeight="1" x14ac:dyDescent="0.15">
      <c r="A227" s="15"/>
      <c r="B227" s="16"/>
    </row>
    <row r="228" spans="1:2" ht="12" customHeight="1" x14ac:dyDescent="0.15">
      <c r="A228" s="15"/>
      <c r="B228" s="16"/>
    </row>
    <row r="229" spans="1:2" ht="12" customHeight="1" x14ac:dyDescent="0.15">
      <c r="A229" s="15"/>
      <c r="B229" s="16"/>
    </row>
    <row r="230" spans="1:2" ht="12" customHeight="1" x14ac:dyDescent="0.15">
      <c r="A230" s="15"/>
      <c r="B230" s="16"/>
    </row>
    <row r="231" spans="1:2" ht="12" customHeight="1" x14ac:dyDescent="0.15">
      <c r="A231" s="15"/>
      <c r="B231" s="16"/>
    </row>
    <row r="232" spans="1:2" ht="12" customHeight="1" x14ac:dyDescent="0.15">
      <c r="A232" s="15"/>
      <c r="B232" s="16"/>
    </row>
    <row r="233" spans="1:2" ht="12" customHeight="1" x14ac:dyDescent="0.15">
      <c r="A233" s="15"/>
      <c r="B233" s="16"/>
    </row>
    <row r="234" spans="1:2" ht="12" customHeight="1" x14ac:dyDescent="0.15">
      <c r="A234" s="15"/>
      <c r="B234" s="16"/>
    </row>
    <row r="235" spans="1:2" ht="12" customHeight="1" x14ac:dyDescent="0.15">
      <c r="A235" s="15"/>
      <c r="B235" s="16"/>
    </row>
    <row r="236" spans="1:2" ht="12" customHeight="1" x14ac:dyDescent="0.15">
      <c r="A236" s="15"/>
      <c r="B236" s="16"/>
    </row>
    <row r="237" spans="1:2" ht="12" customHeight="1" x14ac:dyDescent="0.15">
      <c r="A237" s="15"/>
      <c r="B237" s="16"/>
    </row>
    <row r="238" spans="1:2" ht="12" customHeight="1" x14ac:dyDescent="0.15">
      <c r="A238" s="15"/>
      <c r="B238" s="16"/>
    </row>
    <row r="239" spans="1:2" ht="12" customHeight="1" x14ac:dyDescent="0.15">
      <c r="A239" s="15"/>
      <c r="B239" s="16"/>
    </row>
    <row r="240" spans="1:2" ht="12" customHeight="1" x14ac:dyDescent="0.15">
      <c r="A240" s="15"/>
      <c r="B240" s="16"/>
    </row>
    <row r="241" spans="1:2" ht="12" customHeight="1" x14ac:dyDescent="0.15">
      <c r="A241" s="15"/>
      <c r="B241" s="16"/>
    </row>
    <row r="242" spans="1:2" ht="12" customHeight="1" x14ac:dyDescent="0.15">
      <c r="A242" s="15"/>
      <c r="B242" s="16"/>
    </row>
    <row r="243" spans="1:2" ht="12" customHeight="1" x14ac:dyDescent="0.15">
      <c r="A243" s="15"/>
      <c r="B243" s="16"/>
    </row>
    <row r="244" spans="1:2" ht="12" customHeight="1" x14ac:dyDescent="0.15"/>
    <row r="245" spans="1:2" ht="12" customHeight="1" x14ac:dyDescent="0.15"/>
    <row r="246" spans="1:2" ht="12" customHeight="1" x14ac:dyDescent="0.15"/>
    <row r="247" spans="1:2" ht="12" customHeight="1" x14ac:dyDescent="0.15"/>
    <row r="248" spans="1:2" ht="12" customHeight="1" x14ac:dyDescent="0.15"/>
    <row r="249" spans="1:2" ht="12" customHeight="1" x14ac:dyDescent="0.15"/>
    <row r="250" spans="1:2" ht="12" customHeight="1" x14ac:dyDescent="0.15"/>
    <row r="251" spans="1:2" ht="12" customHeight="1" x14ac:dyDescent="0.15"/>
    <row r="252" spans="1:2" ht="12" customHeight="1" x14ac:dyDescent="0.15"/>
    <row r="253" spans="1:2" ht="12" customHeight="1" x14ac:dyDescent="0.15"/>
    <row r="254" spans="1:2" ht="12" customHeight="1" x14ac:dyDescent="0.15"/>
    <row r="255" spans="1:2" ht="12" customHeight="1" x14ac:dyDescent="0.15"/>
    <row r="256" spans="1:2" ht="12" customHeight="1" x14ac:dyDescent="0.15"/>
    <row r="257" ht="12" customHeight="1" x14ac:dyDescent="0.15"/>
    <row r="258" ht="12" customHeight="1" x14ac:dyDescent="0.15"/>
    <row r="259" ht="12" customHeight="1" x14ac:dyDescent="0.15"/>
    <row r="260" ht="12" customHeight="1" x14ac:dyDescent="0.15"/>
    <row r="261" ht="12" customHeight="1" x14ac:dyDescent="0.15"/>
  </sheetData>
  <sheetProtection algorithmName="SHA-512" hashValue="QmxlEKI8Yhq1wXl/NOlQq473+QmL6NNkSB7oaXUpwFQkGOVP6tLczgrKWhVoKPiWvnePnbhrG1b3GVAprZABiQ==" saltValue="IFALSbE5/mqpbvc0qvQbbw==" spinCount="100000" sheet="1" objects="1" scenarios="1" selectLockedCells="1" selectUnlockedCells="1"/>
  <mergeCells count="11">
    <mergeCell ref="C162:D162"/>
    <mergeCell ref="F162:G162"/>
    <mergeCell ref="I160:J160"/>
    <mergeCell ref="I161:J161"/>
    <mergeCell ref="I162:J162"/>
    <mergeCell ref="C151:D151"/>
    <mergeCell ref="F151:I151"/>
    <mergeCell ref="C160:D160"/>
    <mergeCell ref="F160:G160"/>
    <mergeCell ref="C161:D161"/>
    <mergeCell ref="F161:G161"/>
  </mergeCells>
  <pageMargins left="0.7" right="0.7" top="0.78740157499999996" bottom="0.78740157499999996" header="0.3" footer="0.3"/>
  <pageSetup paperSize="9" orientation="portrait" verticalDpi="0" r:id="rId1"/>
  <ignoredErrors>
    <ignoredError sqref="C79:C108 C111:C144 C18:C7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284"/>
  <sheetViews>
    <sheetView zoomScaleNormal="100" workbookViewId="0">
      <pane ySplit="14" topLeftCell="A42" activePane="bottomLeft" state="frozen"/>
      <selection pane="bottomLeft" activeCell="I81" sqref="I81"/>
    </sheetView>
  </sheetViews>
  <sheetFormatPr baseColWidth="10" defaultColWidth="1" defaultRowHeight="11.25" x14ac:dyDescent="0.15"/>
  <cols>
    <col min="1" max="1" width="10.7109375" style="2" customWidth="1"/>
    <col min="2" max="2" width="64.7109375" style="1" customWidth="1"/>
    <col min="3" max="3" width="11.7109375" style="4" customWidth="1"/>
    <col min="4" max="4" width="11.7109375" style="236" customWidth="1"/>
    <col min="5" max="5" width="2.7109375" style="7" customWidth="1"/>
    <col min="6" max="7" width="11.7109375" style="4" customWidth="1"/>
    <col min="8" max="8" width="2.7109375" style="7" customWidth="1"/>
    <col min="9" max="10" width="11.7109375" style="3" customWidth="1"/>
    <col min="11" max="11" width="64.7109375" style="1" customWidth="1"/>
    <col min="12" max="375" width="12.7109375" style="1" customWidth="1"/>
    <col min="376" max="16384" width="1" style="1"/>
  </cols>
  <sheetData>
    <row r="1" spans="1:11" ht="12" customHeight="1" x14ac:dyDescent="0.15"/>
    <row r="2" spans="1:11" ht="12" customHeight="1" x14ac:dyDescent="0.15"/>
    <row r="3" spans="1:11" ht="12" customHeight="1" x14ac:dyDescent="0.15"/>
    <row r="4" spans="1:11" ht="12" customHeight="1" x14ac:dyDescent="0.15"/>
    <row r="5" spans="1:11" ht="12" customHeight="1" x14ac:dyDescent="0.15"/>
    <row r="6" spans="1:11" ht="12" customHeight="1" x14ac:dyDescent="0.15"/>
    <row r="7" spans="1:11" ht="12" customHeight="1" x14ac:dyDescent="0.15">
      <c r="A7" s="5" t="s">
        <v>142</v>
      </c>
    </row>
    <row r="8" spans="1:11" ht="12" customHeight="1" thickBot="1" x14ac:dyDescent="0.2"/>
    <row r="9" spans="1:11" s="9" customFormat="1" ht="12" customHeight="1" x14ac:dyDescent="0.2">
      <c r="A9" s="27" t="s">
        <v>2</v>
      </c>
      <c r="B9" s="6" t="s">
        <v>81</v>
      </c>
      <c r="C9" s="30" t="s">
        <v>86</v>
      </c>
      <c r="D9" s="237" t="s">
        <v>87</v>
      </c>
      <c r="E9" s="48"/>
      <c r="F9" s="52"/>
      <c r="G9" s="52"/>
      <c r="H9" s="50"/>
      <c r="I9" s="38" t="s">
        <v>85</v>
      </c>
      <c r="J9" s="38" t="s">
        <v>131</v>
      </c>
      <c r="K9" s="12" t="s">
        <v>84</v>
      </c>
    </row>
    <row r="10" spans="1:11" s="9" customFormat="1" ht="12" customHeight="1" thickBot="1" x14ac:dyDescent="0.25">
      <c r="A10" s="25"/>
      <c r="B10" s="11"/>
      <c r="C10" s="32" t="s">
        <v>88</v>
      </c>
      <c r="D10" s="239" t="s">
        <v>88</v>
      </c>
      <c r="E10" s="48"/>
      <c r="F10" s="52"/>
      <c r="G10" s="52"/>
      <c r="H10" s="50"/>
      <c r="I10" s="32" t="s">
        <v>88</v>
      </c>
      <c r="J10" s="32" t="s">
        <v>88</v>
      </c>
      <c r="K10" s="14" t="s">
        <v>190</v>
      </c>
    </row>
    <row r="11" spans="1:11" ht="12" customHeight="1" x14ac:dyDescent="0.15">
      <c r="A11" s="26" t="s">
        <v>6</v>
      </c>
      <c r="B11" s="5" t="s">
        <v>89</v>
      </c>
      <c r="C11" s="54">
        <f>SUM(I11:J11)</f>
        <v>419100</v>
      </c>
      <c r="D11" s="240"/>
      <c r="E11" s="49"/>
      <c r="F11" s="7"/>
      <c r="G11" s="7"/>
      <c r="H11" s="51"/>
      <c r="I11" s="55">
        <f>SUM(I15:I151)</f>
        <v>359400</v>
      </c>
      <c r="J11" s="56">
        <f>SUM(J15:J151)</f>
        <v>59700</v>
      </c>
      <c r="K11" s="76"/>
    </row>
    <row r="12" spans="1:11" ht="12" customHeight="1" x14ac:dyDescent="0.15">
      <c r="A12" s="26"/>
      <c r="B12" s="5" t="s">
        <v>90</v>
      </c>
      <c r="C12" s="54">
        <f>SUM(I12:J12)</f>
        <v>-41900</v>
      </c>
      <c r="D12" s="240"/>
      <c r="E12" s="49"/>
      <c r="F12" s="7"/>
      <c r="G12" s="7"/>
      <c r="H12" s="51"/>
      <c r="I12" s="55">
        <f>SUM(I152:I170)</f>
        <v>-32900</v>
      </c>
      <c r="J12" s="56">
        <f>SUM(J152:J170)</f>
        <v>-9000</v>
      </c>
      <c r="K12" s="41"/>
    </row>
    <row r="13" spans="1:11" ht="12" customHeight="1" thickBot="1" x14ac:dyDescent="0.2">
      <c r="A13" s="26"/>
      <c r="B13" s="5" t="s">
        <v>91</v>
      </c>
      <c r="C13" s="54">
        <f>SUM(C11:C12)</f>
        <v>377200</v>
      </c>
      <c r="D13" s="240"/>
      <c r="E13" s="49"/>
      <c r="F13" s="53"/>
      <c r="G13" s="53"/>
      <c r="H13" s="51"/>
      <c r="I13" s="55">
        <f>SUM(I11:I12)</f>
        <v>326500</v>
      </c>
      <c r="J13" s="56">
        <f>SUM(J11:J12)</f>
        <v>50700</v>
      </c>
      <c r="K13" s="42"/>
    </row>
    <row r="14" spans="1:11" ht="12" customHeight="1" thickBot="1" x14ac:dyDescent="0.2">
      <c r="A14" s="27" t="s">
        <v>92</v>
      </c>
      <c r="B14" s="17"/>
      <c r="C14" s="33"/>
      <c r="D14" s="241"/>
      <c r="E14" s="45"/>
      <c r="F14" s="33" t="s">
        <v>93</v>
      </c>
      <c r="G14" s="33" t="s">
        <v>47</v>
      </c>
      <c r="H14" s="45"/>
      <c r="I14" s="40"/>
      <c r="J14" s="40"/>
      <c r="K14" s="18"/>
    </row>
    <row r="15" spans="1:11" s="5" customFormat="1" ht="12" customHeight="1" x14ac:dyDescent="0.15">
      <c r="A15" s="43">
        <v>3000.02</v>
      </c>
      <c r="B15" s="44" t="s">
        <v>8</v>
      </c>
      <c r="C15" s="57">
        <f>SUM(C16:C17)</f>
        <v>600</v>
      </c>
      <c r="D15" s="242">
        <f>SUM(D16:D17)</f>
        <v>0</v>
      </c>
      <c r="E15" s="46"/>
      <c r="F15" s="34"/>
      <c r="G15" s="57"/>
      <c r="H15" s="46"/>
      <c r="I15" s="61"/>
      <c r="J15" s="62"/>
      <c r="K15" s="19"/>
    </row>
    <row r="16" spans="1:11" ht="12" customHeight="1" x14ac:dyDescent="0.15">
      <c r="A16" s="28"/>
      <c r="B16" s="8" t="s">
        <v>54</v>
      </c>
      <c r="C16" s="58">
        <f>SUM(I16:J16)</f>
        <v>600</v>
      </c>
      <c r="D16" s="243"/>
      <c r="E16" s="35"/>
      <c r="F16" s="35">
        <v>2</v>
      </c>
      <c r="G16" s="58">
        <v>300</v>
      </c>
      <c r="H16" s="35"/>
      <c r="I16" s="63">
        <f>F16*G16</f>
        <v>600</v>
      </c>
      <c r="J16" s="64"/>
      <c r="K16" s="20"/>
    </row>
    <row r="17" spans="1:11" ht="12" customHeight="1" thickBot="1" x14ac:dyDescent="0.2">
      <c r="A17" s="29" t="str">
        <f t="shared" ref="A17" si="0">IF(B17&lt;&gt;"","",0)</f>
        <v/>
      </c>
      <c r="B17" s="23" t="s">
        <v>48</v>
      </c>
      <c r="C17" s="58">
        <f>SUM(I17:J17)</f>
        <v>0</v>
      </c>
      <c r="D17" s="244"/>
      <c r="E17" s="35"/>
      <c r="F17" s="36"/>
      <c r="G17" s="59"/>
      <c r="H17" s="35"/>
      <c r="I17" s="63">
        <f>F17*G17</f>
        <v>0</v>
      </c>
      <c r="J17" s="66"/>
      <c r="K17" s="21"/>
    </row>
    <row r="18" spans="1:11" s="5" customFormat="1" ht="12" customHeight="1" x14ac:dyDescent="0.15">
      <c r="A18" s="43">
        <v>3010</v>
      </c>
      <c r="B18" s="44" t="s">
        <v>49</v>
      </c>
      <c r="C18" s="57">
        <f>SUM(C19:C20)</f>
        <v>225000</v>
      </c>
      <c r="D18" s="242">
        <f>SUM(D20:D20)</f>
        <v>0</v>
      </c>
      <c r="E18" s="46"/>
      <c r="F18" s="34"/>
      <c r="G18" s="57"/>
      <c r="H18" s="46"/>
      <c r="I18" s="61"/>
      <c r="J18" s="62"/>
      <c r="K18" s="19"/>
    </row>
    <row r="19" spans="1:11" s="5" customFormat="1" ht="12" customHeight="1" x14ac:dyDescent="0.15">
      <c r="A19" s="71"/>
      <c r="B19" s="8" t="s">
        <v>120</v>
      </c>
      <c r="C19" s="58">
        <f>SUM(I19:J19)</f>
        <v>225000</v>
      </c>
      <c r="D19" s="243"/>
      <c r="E19" s="46"/>
      <c r="F19" s="35">
        <v>1</v>
      </c>
      <c r="G19" s="58">
        <v>225000</v>
      </c>
      <c r="H19" s="46"/>
      <c r="I19" s="63">
        <f>F19*G19</f>
        <v>225000</v>
      </c>
      <c r="J19" s="64"/>
      <c r="K19" s="20"/>
    </row>
    <row r="20" spans="1:11" ht="12" customHeight="1" thickBot="1" x14ac:dyDescent="0.2">
      <c r="A20" s="29" t="str">
        <f t="shared" ref="A20" si="1">IF(B20&lt;&gt;"","",0)</f>
        <v/>
      </c>
      <c r="B20" s="23" t="s">
        <v>48</v>
      </c>
      <c r="C20" s="58">
        <f>SUM(I20:J20)</f>
        <v>0</v>
      </c>
      <c r="D20" s="244"/>
      <c r="E20" s="35"/>
      <c r="F20" s="36"/>
      <c r="G20" s="59"/>
      <c r="H20" s="35"/>
      <c r="I20" s="67">
        <f>F20*G20</f>
        <v>0</v>
      </c>
      <c r="J20" s="68"/>
      <c r="K20" s="21"/>
    </row>
    <row r="21" spans="1:11" s="5" customFormat="1" ht="12" customHeight="1" x14ac:dyDescent="0.15">
      <c r="A21" s="43">
        <v>3010.08</v>
      </c>
      <c r="B21" s="44" t="s">
        <v>9</v>
      </c>
      <c r="C21" s="57">
        <f t="shared" ref="C21" si="2">SUM(C22:C23)</f>
        <v>0</v>
      </c>
      <c r="D21" s="242">
        <f t="shared" ref="D21" si="3">SUM(D22:D23)</f>
        <v>0</v>
      </c>
      <c r="E21" s="46"/>
      <c r="F21" s="34"/>
      <c r="G21" s="57"/>
      <c r="H21" s="46"/>
      <c r="I21" s="61"/>
      <c r="J21" s="69"/>
      <c r="K21" s="19"/>
    </row>
    <row r="22" spans="1:11" ht="12" customHeight="1" x14ac:dyDescent="0.15">
      <c r="A22" s="28"/>
      <c r="B22" s="8"/>
      <c r="C22" s="58">
        <f>SUM(I22:J22)</f>
        <v>0</v>
      </c>
      <c r="D22" s="243"/>
      <c r="E22" s="35"/>
      <c r="F22" s="35"/>
      <c r="G22" s="58"/>
      <c r="H22" s="35"/>
      <c r="I22" s="55">
        <f t="shared" ref="I22:I23" si="4">F22*G22</f>
        <v>0</v>
      </c>
      <c r="J22" s="56"/>
      <c r="K22" s="20"/>
    </row>
    <row r="23" spans="1:11" ht="12" customHeight="1" thickBot="1" x14ac:dyDescent="0.2">
      <c r="A23" s="29" t="str">
        <f t="shared" ref="A23" si="5">IF(B23&lt;&gt;"","",0)</f>
        <v/>
      </c>
      <c r="B23" s="23" t="s">
        <v>48</v>
      </c>
      <c r="C23" s="58">
        <f>SUM(I23:J23)</f>
        <v>0</v>
      </c>
      <c r="D23" s="244"/>
      <c r="E23" s="35"/>
      <c r="F23" s="36"/>
      <c r="G23" s="59"/>
      <c r="H23" s="35"/>
      <c r="I23" s="67">
        <f t="shared" si="4"/>
        <v>0</v>
      </c>
      <c r="J23" s="68"/>
      <c r="K23" s="21"/>
    </row>
    <row r="24" spans="1:11" s="5" customFormat="1" ht="12" customHeight="1" x14ac:dyDescent="0.15">
      <c r="A24" s="43">
        <v>3010.09</v>
      </c>
      <c r="B24" s="44" t="s">
        <v>55</v>
      </c>
      <c r="C24" s="57">
        <f t="shared" ref="C24" si="6">SUM(C25:C26)</f>
        <v>0</v>
      </c>
      <c r="D24" s="242">
        <f t="shared" ref="D24" si="7">SUM(D25:D26)</f>
        <v>0</v>
      </c>
      <c r="E24" s="46"/>
      <c r="F24" s="34"/>
      <c r="G24" s="57"/>
      <c r="H24" s="46"/>
      <c r="I24" s="61"/>
      <c r="J24" s="69"/>
      <c r="K24" s="19"/>
    </row>
    <row r="25" spans="1:11" ht="12" customHeight="1" x14ac:dyDescent="0.15">
      <c r="A25" s="28"/>
      <c r="B25" s="8"/>
      <c r="C25" s="58">
        <f>SUM(I25:J25)</f>
        <v>0</v>
      </c>
      <c r="D25" s="243"/>
      <c r="E25" s="35"/>
      <c r="F25" s="35"/>
      <c r="G25" s="58"/>
      <c r="H25" s="35"/>
      <c r="I25" s="55">
        <f t="shared" ref="I25:I26" si="8">F25*G25</f>
        <v>0</v>
      </c>
      <c r="J25" s="56"/>
      <c r="K25" s="20"/>
    </row>
    <row r="26" spans="1:11" ht="12" customHeight="1" thickBot="1" x14ac:dyDescent="0.2">
      <c r="A26" s="29" t="str">
        <f t="shared" ref="A26" si="9">IF(B26&lt;&gt;"","",0)</f>
        <v/>
      </c>
      <c r="B26" s="23" t="s">
        <v>48</v>
      </c>
      <c r="C26" s="58">
        <f>SUM(I26:J26)</f>
        <v>0</v>
      </c>
      <c r="D26" s="244"/>
      <c r="E26" s="35"/>
      <c r="F26" s="36"/>
      <c r="G26" s="59"/>
      <c r="H26" s="35"/>
      <c r="I26" s="67">
        <f t="shared" si="8"/>
        <v>0</v>
      </c>
      <c r="J26" s="68"/>
      <c r="K26" s="21"/>
    </row>
    <row r="27" spans="1:11" s="5" customFormat="1" ht="12" customHeight="1" x14ac:dyDescent="0.15">
      <c r="A27" s="43">
        <v>3030</v>
      </c>
      <c r="B27" s="44" t="s">
        <v>46</v>
      </c>
      <c r="C27" s="57">
        <f t="shared" ref="C27" si="10">SUM(C28:C29)</f>
        <v>0</v>
      </c>
      <c r="D27" s="242">
        <f t="shared" ref="D27" si="11">SUM(D28:D29)</f>
        <v>0</v>
      </c>
      <c r="E27" s="46"/>
      <c r="F27" s="34"/>
      <c r="G27" s="57"/>
      <c r="H27" s="46"/>
      <c r="I27" s="61"/>
      <c r="J27" s="69"/>
      <c r="K27" s="19"/>
    </row>
    <row r="28" spans="1:11" ht="12" customHeight="1" x14ac:dyDescent="0.15">
      <c r="A28" s="28"/>
      <c r="B28" s="8"/>
      <c r="C28" s="58">
        <f>SUM(I28:J28)</f>
        <v>0</v>
      </c>
      <c r="D28" s="243"/>
      <c r="E28" s="35"/>
      <c r="F28" s="35"/>
      <c r="G28" s="58"/>
      <c r="H28" s="35"/>
      <c r="I28" s="55">
        <f t="shared" ref="I28:I29" si="12">F28*G28</f>
        <v>0</v>
      </c>
      <c r="J28" s="56"/>
      <c r="K28" s="20"/>
    </row>
    <row r="29" spans="1:11" ht="12" customHeight="1" thickBot="1" x14ac:dyDescent="0.2">
      <c r="A29" s="29" t="str">
        <f t="shared" ref="A29" si="13">IF(B29&lt;&gt;"","",0)</f>
        <v/>
      </c>
      <c r="B29" s="23" t="s">
        <v>48</v>
      </c>
      <c r="C29" s="58">
        <f>SUM(I29:J29)</f>
        <v>0</v>
      </c>
      <c r="D29" s="244"/>
      <c r="E29" s="35"/>
      <c r="F29" s="36"/>
      <c r="G29" s="59"/>
      <c r="H29" s="35"/>
      <c r="I29" s="67">
        <f t="shared" si="12"/>
        <v>0</v>
      </c>
      <c r="J29" s="68"/>
      <c r="K29" s="21"/>
    </row>
    <row r="30" spans="1:11" s="5" customFormat="1" ht="12" customHeight="1" x14ac:dyDescent="0.15">
      <c r="A30" s="43">
        <v>3049</v>
      </c>
      <c r="B30" s="44" t="s">
        <v>10</v>
      </c>
      <c r="C30" s="57">
        <f t="shared" ref="C30" si="14">SUM(C31:C32)</f>
        <v>1200</v>
      </c>
      <c r="D30" s="242">
        <f t="shared" ref="D30" si="15">SUM(D31:D32)</f>
        <v>0</v>
      </c>
      <c r="E30" s="46"/>
      <c r="F30" s="34"/>
      <c r="G30" s="57"/>
      <c r="H30" s="46"/>
      <c r="I30" s="61"/>
      <c r="J30" s="69"/>
      <c r="K30" s="19"/>
    </row>
    <row r="31" spans="1:11" ht="12" customHeight="1" x14ac:dyDescent="0.15">
      <c r="A31" s="28"/>
      <c r="B31" s="8" t="s">
        <v>94</v>
      </c>
      <c r="C31" s="58">
        <f>SUM(I31:J31)</f>
        <v>1200</v>
      </c>
      <c r="D31" s="243"/>
      <c r="E31" s="35"/>
      <c r="F31" s="35">
        <v>2</v>
      </c>
      <c r="G31" s="58">
        <v>600</v>
      </c>
      <c r="H31" s="35"/>
      <c r="I31" s="55">
        <f t="shared" ref="I31:I32" si="16">F31*G31</f>
        <v>1200</v>
      </c>
      <c r="J31" s="56"/>
      <c r="K31" s="20"/>
    </row>
    <row r="32" spans="1:11" ht="12" customHeight="1" thickBot="1" x14ac:dyDescent="0.2">
      <c r="A32" s="29" t="str">
        <f t="shared" ref="A32" si="17">IF(B32&lt;&gt;"","",0)</f>
        <v/>
      </c>
      <c r="B32" s="23" t="s">
        <v>48</v>
      </c>
      <c r="C32" s="58">
        <f>SUM(I32:J32)</f>
        <v>0</v>
      </c>
      <c r="D32" s="244"/>
      <c r="E32" s="35"/>
      <c r="F32" s="36"/>
      <c r="G32" s="59"/>
      <c r="H32" s="35"/>
      <c r="I32" s="67">
        <f t="shared" si="16"/>
        <v>0</v>
      </c>
      <c r="J32" s="68"/>
      <c r="K32" s="21"/>
    </row>
    <row r="33" spans="1:11" s="5" customFormat="1" ht="12" customHeight="1" x14ac:dyDescent="0.15">
      <c r="A33" s="43">
        <v>3050</v>
      </c>
      <c r="B33" s="44" t="s">
        <v>50</v>
      </c>
      <c r="C33" s="57">
        <f>SUM(C34:C35)</f>
        <v>14100</v>
      </c>
      <c r="D33" s="242">
        <f>SUM(D34:D35)</f>
        <v>0</v>
      </c>
      <c r="E33" s="46"/>
      <c r="F33" s="34"/>
      <c r="G33" s="57"/>
      <c r="H33" s="46"/>
      <c r="I33" s="61"/>
      <c r="J33" s="69"/>
      <c r="K33" s="19"/>
    </row>
    <row r="34" spans="1:11" ht="12" customHeight="1" x14ac:dyDescent="0.15">
      <c r="A34" s="28"/>
      <c r="B34" s="8" t="s">
        <v>120</v>
      </c>
      <c r="C34" s="58">
        <f>SUM(I34:J34)</f>
        <v>14100</v>
      </c>
      <c r="D34" s="243"/>
      <c r="E34" s="35"/>
      <c r="F34" s="35">
        <v>1</v>
      </c>
      <c r="G34" s="58">
        <v>14100</v>
      </c>
      <c r="H34" s="35"/>
      <c r="I34" s="55">
        <f t="shared" ref="I34:I35" si="18">F34*G34</f>
        <v>14100</v>
      </c>
      <c r="J34" s="56"/>
      <c r="K34" s="20"/>
    </row>
    <row r="35" spans="1:11" ht="12" customHeight="1" thickBot="1" x14ac:dyDescent="0.2">
      <c r="A35" s="29" t="str">
        <f t="shared" ref="A35" si="19">IF(B35&lt;&gt;"","",0)</f>
        <v/>
      </c>
      <c r="B35" s="23" t="s">
        <v>48</v>
      </c>
      <c r="C35" s="58">
        <f>SUM(I35:J35)</f>
        <v>0</v>
      </c>
      <c r="D35" s="244"/>
      <c r="E35" s="35"/>
      <c r="F35" s="36"/>
      <c r="G35" s="59"/>
      <c r="H35" s="35"/>
      <c r="I35" s="55">
        <f t="shared" si="18"/>
        <v>0</v>
      </c>
      <c r="J35" s="68"/>
      <c r="K35" s="21"/>
    </row>
    <row r="36" spans="1:11" s="5" customFormat="1" ht="12" customHeight="1" x14ac:dyDescent="0.15">
      <c r="A36" s="43">
        <v>3052</v>
      </c>
      <c r="B36" s="44" t="s">
        <v>11</v>
      </c>
      <c r="C36" s="57">
        <f>SUM(C37:C38)</f>
        <v>26200</v>
      </c>
      <c r="D36" s="242">
        <f>SUM(D37:D38)</f>
        <v>0</v>
      </c>
      <c r="E36" s="46"/>
      <c r="F36" s="34"/>
      <c r="G36" s="57"/>
      <c r="H36" s="46"/>
      <c r="I36" s="61"/>
      <c r="J36" s="69"/>
      <c r="K36" s="19"/>
    </row>
    <row r="37" spans="1:11" ht="12" customHeight="1" x14ac:dyDescent="0.15">
      <c r="A37" s="28"/>
      <c r="B37" s="8" t="s">
        <v>120</v>
      </c>
      <c r="C37" s="58">
        <f>SUM(I37:J37)</f>
        <v>26200</v>
      </c>
      <c r="D37" s="243"/>
      <c r="E37" s="35"/>
      <c r="F37" s="35">
        <v>1</v>
      </c>
      <c r="G37" s="58">
        <v>26200</v>
      </c>
      <c r="H37" s="35"/>
      <c r="I37" s="55">
        <f t="shared" ref="I37:I38" si="20">F37*G37</f>
        <v>26200</v>
      </c>
      <c r="J37" s="56"/>
      <c r="K37" s="20"/>
    </row>
    <row r="38" spans="1:11" s="4" customFormat="1" ht="12" customHeight="1" thickBot="1" x14ac:dyDescent="0.2">
      <c r="A38" s="29" t="str">
        <f t="shared" ref="A38" si="21">IF(B38&lt;&gt;"","",0)</f>
        <v/>
      </c>
      <c r="B38" s="23" t="s">
        <v>48</v>
      </c>
      <c r="C38" s="58">
        <f>SUM(I38:J38)</f>
        <v>0</v>
      </c>
      <c r="D38" s="244"/>
      <c r="E38" s="35"/>
      <c r="F38" s="36"/>
      <c r="G38" s="59"/>
      <c r="H38" s="35"/>
      <c r="I38" s="55">
        <f t="shared" si="20"/>
        <v>0</v>
      </c>
      <c r="J38" s="68"/>
      <c r="K38" s="22"/>
    </row>
    <row r="39" spans="1:11" s="5" customFormat="1" ht="12" customHeight="1" x14ac:dyDescent="0.15">
      <c r="A39" s="43">
        <v>3053</v>
      </c>
      <c r="B39" s="44" t="s">
        <v>12</v>
      </c>
      <c r="C39" s="57">
        <f>SUM(C40:C41)</f>
        <v>3200</v>
      </c>
      <c r="D39" s="242">
        <f>SUM(D40:D41)</f>
        <v>0</v>
      </c>
      <c r="E39" s="46"/>
      <c r="F39" s="34"/>
      <c r="G39" s="57"/>
      <c r="H39" s="46"/>
      <c r="I39" s="61"/>
      <c r="J39" s="69"/>
      <c r="K39" s="19"/>
    </row>
    <row r="40" spans="1:11" ht="12" customHeight="1" x14ac:dyDescent="0.15">
      <c r="A40" s="28"/>
      <c r="B40" s="8" t="s">
        <v>120</v>
      </c>
      <c r="C40" s="58">
        <f>SUM(I40:J40)</f>
        <v>3200</v>
      </c>
      <c r="D40" s="243"/>
      <c r="E40" s="35"/>
      <c r="F40" s="35">
        <v>1</v>
      </c>
      <c r="G40" s="58">
        <v>3200</v>
      </c>
      <c r="H40" s="35"/>
      <c r="I40" s="55">
        <f t="shared" ref="I40:I41" si="22">F40*G40</f>
        <v>3200</v>
      </c>
      <c r="J40" s="56"/>
      <c r="K40" s="20"/>
    </row>
    <row r="41" spans="1:11" ht="12" customHeight="1" thickBot="1" x14ac:dyDescent="0.2">
      <c r="A41" s="29"/>
      <c r="B41" s="23" t="s">
        <v>48</v>
      </c>
      <c r="C41" s="58">
        <f>SUM(I41:J41)</f>
        <v>0</v>
      </c>
      <c r="D41" s="244"/>
      <c r="E41" s="35"/>
      <c r="F41" s="36"/>
      <c r="G41" s="59"/>
      <c r="H41" s="35"/>
      <c r="I41" s="55">
        <f t="shared" si="22"/>
        <v>0</v>
      </c>
      <c r="J41" s="68"/>
      <c r="K41" s="21"/>
    </row>
    <row r="42" spans="1:11" s="5" customFormat="1" ht="12" customHeight="1" x14ac:dyDescent="0.15">
      <c r="A42" s="43">
        <v>3054</v>
      </c>
      <c r="B42" s="44" t="s">
        <v>51</v>
      </c>
      <c r="C42" s="57">
        <f>SUM(C43:C44)</f>
        <v>2800</v>
      </c>
      <c r="D42" s="242">
        <f>SUM(D43:D44)</f>
        <v>0</v>
      </c>
      <c r="E42" s="46"/>
      <c r="F42" s="34"/>
      <c r="G42" s="57"/>
      <c r="H42" s="46"/>
      <c r="I42" s="61"/>
      <c r="J42" s="62"/>
      <c r="K42" s="19"/>
    </row>
    <row r="43" spans="1:11" ht="12" customHeight="1" x14ac:dyDescent="0.15">
      <c r="A43" s="28"/>
      <c r="B43" s="8" t="s">
        <v>120</v>
      </c>
      <c r="C43" s="58">
        <f>SUM(I43:J43)</f>
        <v>2800</v>
      </c>
      <c r="D43" s="243"/>
      <c r="E43" s="35"/>
      <c r="F43" s="35">
        <v>1</v>
      </c>
      <c r="G43" s="58">
        <v>2800</v>
      </c>
      <c r="H43" s="35"/>
      <c r="I43" s="55">
        <f t="shared" ref="I43:I44" si="23">F43*G43</f>
        <v>2800</v>
      </c>
      <c r="J43" s="64"/>
      <c r="K43" s="20"/>
    </row>
    <row r="44" spans="1:11" ht="12" customHeight="1" thickBot="1" x14ac:dyDescent="0.2">
      <c r="A44" s="29" t="str">
        <f t="shared" ref="A44" si="24">IF(B44&lt;&gt;"","",0)</f>
        <v/>
      </c>
      <c r="B44" s="23" t="s">
        <v>48</v>
      </c>
      <c r="C44" s="58">
        <f>SUM(I44:J44)</f>
        <v>0</v>
      </c>
      <c r="D44" s="244"/>
      <c r="E44" s="35"/>
      <c r="F44" s="36"/>
      <c r="G44" s="59"/>
      <c r="H44" s="35"/>
      <c r="I44" s="55">
        <f t="shared" si="23"/>
        <v>0</v>
      </c>
      <c r="J44" s="66"/>
      <c r="K44" s="21"/>
    </row>
    <row r="45" spans="1:11" s="5" customFormat="1" ht="12" customHeight="1" x14ac:dyDescent="0.15">
      <c r="A45" s="43">
        <v>3090</v>
      </c>
      <c r="B45" s="44" t="s">
        <v>13</v>
      </c>
      <c r="C45" s="57">
        <f t="shared" ref="C45" si="25">SUM(C46:C49)</f>
        <v>1200</v>
      </c>
      <c r="D45" s="242">
        <f t="shared" ref="D45" si="26">SUM(D46:D49)</f>
        <v>0</v>
      </c>
      <c r="E45" s="46"/>
      <c r="F45" s="34"/>
      <c r="G45" s="57"/>
      <c r="H45" s="46"/>
      <c r="I45" s="61"/>
      <c r="J45" s="62"/>
      <c r="K45" s="19"/>
    </row>
    <row r="46" spans="1:11" ht="12" customHeight="1" x14ac:dyDescent="0.15">
      <c r="A46" s="28"/>
      <c r="B46" s="8" t="s">
        <v>56</v>
      </c>
      <c r="C46" s="58">
        <f>SUM(I46:J46)</f>
        <v>460</v>
      </c>
      <c r="D46" s="243"/>
      <c r="E46" s="35"/>
      <c r="F46" s="35">
        <v>2</v>
      </c>
      <c r="G46" s="58">
        <v>230</v>
      </c>
      <c r="H46" s="35"/>
      <c r="I46" s="63">
        <f>F46*G46</f>
        <v>460</v>
      </c>
      <c r="J46" s="64"/>
      <c r="K46" s="20"/>
    </row>
    <row r="47" spans="1:11" ht="12" customHeight="1" x14ac:dyDescent="0.15">
      <c r="A47" s="28"/>
      <c r="B47" s="8" t="s">
        <v>95</v>
      </c>
      <c r="C47" s="58">
        <f>SUM(I47:J47)</f>
        <v>500</v>
      </c>
      <c r="D47" s="243"/>
      <c r="E47" s="35"/>
      <c r="F47" s="35">
        <v>2</v>
      </c>
      <c r="G47" s="58">
        <v>250</v>
      </c>
      <c r="H47" s="35"/>
      <c r="I47" s="63">
        <f t="shared" ref="I47:I49" si="27">F47*G47</f>
        <v>500</v>
      </c>
      <c r="J47" s="64"/>
      <c r="K47" s="20"/>
    </row>
    <row r="48" spans="1:11" ht="12" customHeight="1" x14ac:dyDescent="0.15">
      <c r="A48" s="28"/>
      <c r="B48" s="8" t="s">
        <v>57</v>
      </c>
      <c r="C48" s="58">
        <f>SUM(I48:J48)</f>
        <v>250</v>
      </c>
      <c r="D48" s="243"/>
      <c r="E48" s="35"/>
      <c r="F48" s="35">
        <v>1</v>
      </c>
      <c r="G48" s="58">
        <v>250</v>
      </c>
      <c r="H48" s="35"/>
      <c r="I48" s="63">
        <f t="shared" si="27"/>
        <v>250</v>
      </c>
      <c r="J48" s="64"/>
      <c r="K48" s="20"/>
    </row>
    <row r="49" spans="1:11" ht="12" customHeight="1" thickBot="1" x14ac:dyDescent="0.2">
      <c r="A49" s="29"/>
      <c r="B49" s="23" t="s">
        <v>48</v>
      </c>
      <c r="C49" s="58">
        <f>SUM(I49:J49)</f>
        <v>-10</v>
      </c>
      <c r="D49" s="244"/>
      <c r="E49" s="47"/>
      <c r="F49" s="117">
        <v>1</v>
      </c>
      <c r="G49" s="118">
        <v>-10</v>
      </c>
      <c r="H49" s="47"/>
      <c r="I49" s="63">
        <f t="shared" si="27"/>
        <v>-10</v>
      </c>
      <c r="J49" s="66"/>
      <c r="K49" s="21"/>
    </row>
    <row r="50" spans="1:11" s="5" customFormat="1" ht="12" customHeight="1" x14ac:dyDescent="0.15">
      <c r="A50" s="43">
        <v>3091</v>
      </c>
      <c r="B50" s="44" t="s">
        <v>14</v>
      </c>
      <c r="C50" s="57">
        <f t="shared" ref="C50" si="28">SUM(C51:C52)</f>
        <v>0</v>
      </c>
      <c r="D50" s="242">
        <f t="shared" ref="D50" si="29">SUM(D51:D52)</f>
        <v>0</v>
      </c>
      <c r="E50" s="46"/>
      <c r="F50" s="34"/>
      <c r="G50" s="57"/>
      <c r="H50" s="46"/>
      <c r="I50" s="77"/>
      <c r="J50" s="62"/>
      <c r="K50" s="19"/>
    </row>
    <row r="51" spans="1:11" s="5" customFormat="1" ht="12" customHeight="1" x14ac:dyDescent="0.15">
      <c r="A51" s="71"/>
      <c r="B51" s="72"/>
      <c r="C51" s="58">
        <f>SUM(I51:J51)</f>
        <v>0</v>
      </c>
      <c r="D51" s="243"/>
      <c r="E51" s="46"/>
      <c r="F51" s="46"/>
      <c r="G51" s="70"/>
      <c r="H51" s="46"/>
      <c r="I51" s="63">
        <f>F51*G51</f>
        <v>0</v>
      </c>
      <c r="J51" s="73"/>
      <c r="K51" s="74"/>
    </row>
    <row r="52" spans="1:11" ht="12" customHeight="1" thickBot="1" x14ac:dyDescent="0.2">
      <c r="A52" s="29" t="str">
        <f t="shared" ref="A52" si="30">IF(B52&lt;&gt;"","",0)</f>
        <v/>
      </c>
      <c r="B52" s="23" t="s">
        <v>48</v>
      </c>
      <c r="C52" s="58">
        <f>SUM(I52:J52)</f>
        <v>0</v>
      </c>
      <c r="D52" s="244"/>
      <c r="E52" s="35"/>
      <c r="F52" s="36"/>
      <c r="G52" s="59"/>
      <c r="H52" s="35"/>
      <c r="I52" s="63">
        <f>F52*G52</f>
        <v>0</v>
      </c>
      <c r="J52" s="66"/>
      <c r="K52" s="21"/>
    </row>
    <row r="53" spans="1:11" s="5" customFormat="1" ht="12" customHeight="1" x14ac:dyDescent="0.15">
      <c r="A53" s="43">
        <v>3099</v>
      </c>
      <c r="B53" s="44" t="s">
        <v>15</v>
      </c>
      <c r="C53" s="57">
        <f t="shared" ref="C53" si="31">SUM(C54:C55)</f>
        <v>200</v>
      </c>
      <c r="D53" s="242">
        <f t="shared" ref="D53" si="32">SUM(D54:D55)</f>
        <v>0</v>
      </c>
      <c r="E53" s="46"/>
      <c r="F53" s="34"/>
      <c r="G53" s="57"/>
      <c r="H53" s="46"/>
      <c r="I53" s="77"/>
      <c r="J53" s="62"/>
      <c r="K53" s="19"/>
    </row>
    <row r="54" spans="1:11" ht="12" customHeight="1" x14ac:dyDescent="0.15">
      <c r="A54" s="28"/>
      <c r="B54" s="8" t="s">
        <v>96</v>
      </c>
      <c r="C54" s="58">
        <f>SUM(I54:J54)</f>
        <v>240</v>
      </c>
      <c r="D54" s="243"/>
      <c r="E54" s="35"/>
      <c r="F54" s="35">
        <v>2</v>
      </c>
      <c r="G54" s="58">
        <v>120</v>
      </c>
      <c r="H54" s="35"/>
      <c r="I54" s="63">
        <f t="shared" ref="I54:I55" si="33">F54*G54</f>
        <v>240</v>
      </c>
      <c r="J54" s="64"/>
      <c r="K54" s="20"/>
    </row>
    <row r="55" spans="1:11" ht="12" customHeight="1" thickBot="1" x14ac:dyDescent="0.2">
      <c r="A55" s="29" t="str">
        <f t="shared" ref="A55" si="34">IF(B55&lt;&gt;"","",0)</f>
        <v/>
      </c>
      <c r="B55" s="23" t="s">
        <v>48</v>
      </c>
      <c r="C55" s="58">
        <f>SUM(I55:J55)</f>
        <v>-40</v>
      </c>
      <c r="D55" s="244"/>
      <c r="E55" s="35"/>
      <c r="F55" s="36">
        <v>1</v>
      </c>
      <c r="G55" s="59">
        <v>-40</v>
      </c>
      <c r="H55" s="35"/>
      <c r="I55" s="63">
        <f t="shared" si="33"/>
        <v>-40</v>
      </c>
      <c r="J55" s="66"/>
      <c r="K55" s="21"/>
    </row>
    <row r="56" spans="1:11" s="5" customFormat="1" ht="12" customHeight="1" x14ac:dyDescent="0.15">
      <c r="A56" s="43">
        <v>3100</v>
      </c>
      <c r="B56" s="44" t="s">
        <v>16</v>
      </c>
      <c r="C56" s="57">
        <f t="shared" ref="C56" si="35">SUM(C57:C58)</f>
        <v>200</v>
      </c>
      <c r="D56" s="242">
        <f t="shared" ref="D56" si="36">SUM(D57:D58)</f>
        <v>0</v>
      </c>
      <c r="E56" s="46"/>
      <c r="F56" s="34"/>
      <c r="G56" s="57"/>
      <c r="H56" s="46"/>
      <c r="I56" s="77"/>
      <c r="J56" s="62"/>
      <c r="K56" s="19"/>
    </row>
    <row r="57" spans="1:11" ht="12" customHeight="1" x14ac:dyDescent="0.15">
      <c r="A57" s="28"/>
      <c r="B57" s="8" t="s">
        <v>58</v>
      </c>
      <c r="C57" s="58">
        <f>SUM(I57:J57)</f>
        <v>200</v>
      </c>
      <c r="D57" s="243"/>
      <c r="E57" s="35"/>
      <c r="F57" s="35">
        <v>1</v>
      </c>
      <c r="G57" s="58">
        <v>200</v>
      </c>
      <c r="H57" s="35"/>
      <c r="I57" s="63">
        <f t="shared" ref="I57:I58" si="37">F57*G57</f>
        <v>200</v>
      </c>
      <c r="J57" s="64"/>
      <c r="K57" s="20"/>
    </row>
    <row r="58" spans="1:11" ht="12" customHeight="1" thickBot="1" x14ac:dyDescent="0.2">
      <c r="A58" s="29" t="str">
        <f t="shared" ref="A58" si="38">IF(B58&lt;&gt;"","",0)</f>
        <v/>
      </c>
      <c r="B58" s="23" t="s">
        <v>48</v>
      </c>
      <c r="C58" s="58">
        <f>SUM(I58:J58)</f>
        <v>0</v>
      </c>
      <c r="D58" s="244"/>
      <c r="E58" s="35"/>
      <c r="F58" s="36"/>
      <c r="G58" s="59"/>
      <c r="H58" s="35"/>
      <c r="I58" s="63">
        <f t="shared" si="37"/>
        <v>0</v>
      </c>
      <c r="J58" s="66"/>
      <c r="K58" s="21"/>
    </row>
    <row r="59" spans="1:11" s="5" customFormat="1" ht="12" customHeight="1" x14ac:dyDescent="0.15">
      <c r="A59" s="43">
        <v>3101</v>
      </c>
      <c r="B59" s="44" t="s">
        <v>17</v>
      </c>
      <c r="C59" s="57">
        <f t="shared" ref="C59" si="39">SUM(C60:C62)</f>
        <v>4600</v>
      </c>
      <c r="D59" s="242">
        <f t="shared" ref="D59" si="40">SUM(D60:D62)</f>
        <v>0</v>
      </c>
      <c r="E59" s="46"/>
      <c r="F59" s="34"/>
      <c r="G59" s="57"/>
      <c r="H59" s="46"/>
      <c r="I59" s="77"/>
      <c r="J59" s="62"/>
      <c r="K59" s="19"/>
    </row>
    <row r="60" spans="1:11" ht="12" customHeight="1" x14ac:dyDescent="0.15">
      <c r="A60" s="28"/>
      <c r="B60" s="8" t="s">
        <v>59</v>
      </c>
      <c r="C60" s="58">
        <f>SUM(I60:J60)</f>
        <v>3600</v>
      </c>
      <c r="D60" s="243"/>
      <c r="E60" s="35"/>
      <c r="F60" s="35">
        <v>12</v>
      </c>
      <c r="G60" s="58">
        <v>300</v>
      </c>
      <c r="H60" s="35"/>
      <c r="I60" s="63">
        <f>F60*G60</f>
        <v>3600</v>
      </c>
      <c r="J60" s="64"/>
      <c r="K60" s="20"/>
    </row>
    <row r="61" spans="1:11" ht="12" customHeight="1" x14ac:dyDescent="0.15">
      <c r="A61" s="28"/>
      <c r="B61" s="8" t="s">
        <v>60</v>
      </c>
      <c r="C61" s="58">
        <f>SUM(I61:J61)</f>
        <v>1000</v>
      </c>
      <c r="D61" s="243"/>
      <c r="E61" s="35"/>
      <c r="F61" s="35">
        <v>1</v>
      </c>
      <c r="G61" s="58">
        <v>1000</v>
      </c>
      <c r="H61" s="35"/>
      <c r="I61" s="63">
        <f t="shared" ref="I61:I62" si="41">F61*G61</f>
        <v>1000</v>
      </c>
      <c r="J61" s="64"/>
      <c r="K61" s="20"/>
    </row>
    <row r="62" spans="1:11" ht="12" customHeight="1" thickBot="1" x14ac:dyDescent="0.2">
      <c r="A62" s="29"/>
      <c r="B62" s="23" t="s">
        <v>48</v>
      </c>
      <c r="C62" s="58">
        <f>SUM(I62:J62)</f>
        <v>0</v>
      </c>
      <c r="D62" s="244"/>
      <c r="E62" s="35"/>
      <c r="F62" s="36"/>
      <c r="G62" s="59"/>
      <c r="H62" s="35"/>
      <c r="I62" s="63">
        <f t="shared" si="41"/>
        <v>0</v>
      </c>
      <c r="J62" s="66"/>
      <c r="K62" s="21"/>
    </row>
    <row r="63" spans="1:11" s="5" customFormat="1" ht="12" customHeight="1" x14ac:dyDescent="0.15">
      <c r="A63" s="43">
        <v>3102</v>
      </c>
      <c r="B63" s="44" t="s">
        <v>18</v>
      </c>
      <c r="C63" s="57">
        <f>SUM(C64:C68)</f>
        <v>1800</v>
      </c>
      <c r="D63" s="242">
        <f>SUM(D64:D68)</f>
        <v>0</v>
      </c>
      <c r="E63" s="46"/>
      <c r="F63" s="80"/>
      <c r="G63" s="81"/>
      <c r="H63" s="46"/>
      <c r="I63" s="77"/>
      <c r="J63" s="79"/>
      <c r="K63" s="19"/>
    </row>
    <row r="64" spans="1:11" s="5" customFormat="1" ht="12" customHeight="1" x14ac:dyDescent="0.15">
      <c r="A64" s="71"/>
      <c r="B64" s="8" t="s">
        <v>61</v>
      </c>
      <c r="C64" s="58">
        <f>SUM(I64:J64)</f>
        <v>1040</v>
      </c>
      <c r="D64" s="243"/>
      <c r="E64" s="46"/>
      <c r="F64" s="35">
        <v>4</v>
      </c>
      <c r="G64" s="58">
        <v>260</v>
      </c>
      <c r="H64" s="46"/>
      <c r="I64" s="63"/>
      <c r="J64" s="64">
        <f>F64*G64</f>
        <v>1040</v>
      </c>
      <c r="K64" s="74"/>
    </row>
    <row r="65" spans="1:11" s="5" customFormat="1" ht="12" customHeight="1" x14ac:dyDescent="0.15">
      <c r="A65" s="71"/>
      <c r="B65" s="8" t="s">
        <v>97</v>
      </c>
      <c r="C65" s="58">
        <f>SUM(I65:J65)</f>
        <v>120</v>
      </c>
      <c r="D65" s="243"/>
      <c r="E65" s="46"/>
      <c r="F65" s="35">
        <v>4</v>
      </c>
      <c r="G65" s="58">
        <v>30</v>
      </c>
      <c r="H65" s="46"/>
      <c r="I65" s="63"/>
      <c r="J65" s="64">
        <f>F65*G65</f>
        <v>120</v>
      </c>
      <c r="K65" s="74"/>
    </row>
    <row r="66" spans="1:11" s="5" customFormat="1" ht="12" customHeight="1" x14ac:dyDescent="0.15">
      <c r="A66" s="71"/>
      <c r="B66" s="8" t="s">
        <v>98</v>
      </c>
      <c r="C66" s="58">
        <f>SUM(I66:J66)</f>
        <v>600</v>
      </c>
      <c r="D66" s="243"/>
      <c r="E66" s="46"/>
      <c r="F66" s="35">
        <v>1</v>
      </c>
      <c r="G66" s="58">
        <v>600</v>
      </c>
      <c r="H66" s="46"/>
      <c r="I66" s="63">
        <f t="shared" ref="I66:I67" si="42">F66*G66</f>
        <v>600</v>
      </c>
      <c r="J66" s="64"/>
      <c r="K66" s="74"/>
    </row>
    <row r="67" spans="1:11" s="5" customFormat="1" ht="12" customHeight="1" x14ac:dyDescent="0.15">
      <c r="A67" s="71"/>
      <c r="B67" s="8" t="s">
        <v>62</v>
      </c>
      <c r="C67" s="58">
        <f>SUM(I67:J67)</f>
        <v>0</v>
      </c>
      <c r="D67" s="243"/>
      <c r="E67" s="46"/>
      <c r="F67" s="35"/>
      <c r="G67" s="58"/>
      <c r="H67" s="46"/>
      <c r="I67" s="63">
        <f t="shared" si="42"/>
        <v>0</v>
      </c>
      <c r="J67" s="64"/>
      <c r="K67" s="74"/>
    </row>
    <row r="68" spans="1:11" ht="12" customHeight="1" thickBot="1" x14ac:dyDescent="0.2">
      <c r="A68" s="29"/>
      <c r="B68" s="23" t="s">
        <v>48</v>
      </c>
      <c r="C68" s="58">
        <f>SUM(I68:J68)</f>
        <v>40</v>
      </c>
      <c r="D68" s="244"/>
      <c r="E68" s="35"/>
      <c r="F68" s="36">
        <v>1</v>
      </c>
      <c r="G68" s="59">
        <v>40</v>
      </c>
      <c r="H68" s="35"/>
      <c r="I68" s="63"/>
      <c r="J68" s="66">
        <f>F68*G68</f>
        <v>40</v>
      </c>
      <c r="K68" s="21"/>
    </row>
    <row r="69" spans="1:11" s="5" customFormat="1" ht="12" customHeight="1" x14ac:dyDescent="0.15">
      <c r="A69" s="43">
        <v>3111</v>
      </c>
      <c r="B69" s="44" t="s">
        <v>52</v>
      </c>
      <c r="C69" s="57">
        <f>SUM(C72:C72)</f>
        <v>0</v>
      </c>
      <c r="D69" s="242">
        <f>SUM(D72:D72)</f>
        <v>0</v>
      </c>
      <c r="E69" s="46"/>
      <c r="F69" s="80"/>
      <c r="G69" s="81"/>
      <c r="H69" s="46"/>
      <c r="I69" s="77"/>
      <c r="J69" s="62"/>
      <c r="K69" s="19"/>
    </row>
    <row r="70" spans="1:11" s="5" customFormat="1" ht="12" customHeight="1" x14ac:dyDescent="0.15">
      <c r="A70" s="71"/>
      <c r="B70" s="8" t="s">
        <v>133</v>
      </c>
      <c r="C70" s="58">
        <f t="shared" ref="C70:C72" si="43">SUM(I70:J70)</f>
        <v>500</v>
      </c>
      <c r="D70" s="245"/>
      <c r="E70" s="46"/>
      <c r="F70" s="35">
        <v>1</v>
      </c>
      <c r="G70" s="58">
        <v>500</v>
      </c>
      <c r="H70" s="46"/>
      <c r="I70" s="63">
        <f>F70*G70</f>
        <v>500</v>
      </c>
      <c r="J70" s="73"/>
      <c r="K70" s="74"/>
    </row>
    <row r="71" spans="1:11" s="5" customFormat="1" ht="12" customHeight="1" x14ac:dyDescent="0.15">
      <c r="A71" s="71"/>
      <c r="B71" s="8" t="s">
        <v>100</v>
      </c>
      <c r="C71" s="58">
        <f t="shared" si="43"/>
        <v>0</v>
      </c>
      <c r="D71" s="245"/>
      <c r="E71" s="46"/>
      <c r="F71" s="35">
        <v>0</v>
      </c>
      <c r="G71" s="58">
        <v>0</v>
      </c>
      <c r="H71" s="46"/>
      <c r="I71" s="63">
        <f t="shared" ref="I71:I72" si="44">F71*G71</f>
        <v>0</v>
      </c>
      <c r="J71" s="73"/>
      <c r="K71" s="74"/>
    </row>
    <row r="72" spans="1:11" ht="12" customHeight="1" thickBot="1" x14ac:dyDescent="0.2">
      <c r="A72" s="29"/>
      <c r="B72" s="23" t="s">
        <v>48</v>
      </c>
      <c r="C72" s="58">
        <f t="shared" si="43"/>
        <v>0</v>
      </c>
      <c r="D72" s="244"/>
      <c r="E72" s="35"/>
      <c r="F72" s="36"/>
      <c r="G72" s="59"/>
      <c r="H72" s="35"/>
      <c r="I72" s="63">
        <f t="shared" si="44"/>
        <v>0</v>
      </c>
      <c r="J72" s="66"/>
      <c r="K72" s="21"/>
    </row>
    <row r="73" spans="1:11" s="5" customFormat="1" ht="12" customHeight="1" x14ac:dyDescent="0.15">
      <c r="A73" s="43">
        <v>3112</v>
      </c>
      <c r="B73" s="44" t="s">
        <v>53</v>
      </c>
      <c r="C73" s="57">
        <f>SUM(C74:C76)</f>
        <v>800</v>
      </c>
      <c r="D73" s="242">
        <f>SUM(D74:D76)</f>
        <v>0</v>
      </c>
      <c r="E73" s="46"/>
      <c r="F73" s="34"/>
      <c r="G73" s="57"/>
      <c r="H73" s="46"/>
      <c r="I73" s="77"/>
      <c r="J73" s="62"/>
      <c r="K73" s="19"/>
    </row>
    <row r="74" spans="1:11" ht="12" customHeight="1" x14ac:dyDescent="0.15">
      <c r="A74" s="28"/>
      <c r="B74" s="8" t="s">
        <v>104</v>
      </c>
      <c r="C74" s="58">
        <f>SUM(I74:J74)</f>
        <v>300</v>
      </c>
      <c r="D74" s="243"/>
      <c r="E74" s="35"/>
      <c r="F74" s="35">
        <v>2</v>
      </c>
      <c r="G74" s="58">
        <v>150</v>
      </c>
      <c r="H74" s="35"/>
      <c r="I74" s="63">
        <f t="shared" ref="I74:I76" si="45">F74*G74</f>
        <v>300</v>
      </c>
      <c r="J74" s="64"/>
      <c r="K74" s="20"/>
    </row>
    <row r="75" spans="1:11" ht="12" customHeight="1" x14ac:dyDescent="0.15">
      <c r="A75" s="28"/>
      <c r="B75" s="8" t="s">
        <v>105</v>
      </c>
      <c r="C75" s="58">
        <f>SUM(I75:J75)</f>
        <v>500</v>
      </c>
      <c r="D75" s="243"/>
      <c r="E75" s="35"/>
      <c r="F75" s="35">
        <v>1</v>
      </c>
      <c r="G75" s="58">
        <v>500</v>
      </c>
      <c r="H75" s="35"/>
      <c r="I75" s="63">
        <f t="shared" si="45"/>
        <v>500</v>
      </c>
      <c r="J75" s="64"/>
      <c r="K75" s="20"/>
    </row>
    <row r="76" spans="1:11" ht="12" customHeight="1" thickBot="1" x14ac:dyDescent="0.2">
      <c r="A76" s="29"/>
      <c r="B76" s="23" t="s">
        <v>48</v>
      </c>
      <c r="C76" s="58">
        <f>SUM(I76:J76)</f>
        <v>0</v>
      </c>
      <c r="D76" s="244"/>
      <c r="E76" s="35"/>
      <c r="F76" s="36"/>
      <c r="G76" s="59"/>
      <c r="H76" s="35"/>
      <c r="I76" s="63">
        <f t="shared" si="45"/>
        <v>0</v>
      </c>
      <c r="J76" s="66"/>
      <c r="K76" s="21"/>
    </row>
    <row r="77" spans="1:11" s="5" customFormat="1" ht="12" customHeight="1" x14ac:dyDescent="0.15">
      <c r="A77" s="43">
        <v>3113</v>
      </c>
      <c r="B77" s="44" t="s">
        <v>19</v>
      </c>
      <c r="C77" s="57">
        <f t="shared" ref="C77" si="46">SUM(C78:C79)</f>
        <v>0</v>
      </c>
      <c r="D77" s="242">
        <f t="shared" ref="D77" si="47">SUM(D78:D79)</f>
        <v>0</v>
      </c>
      <c r="E77" s="46"/>
      <c r="F77" s="34"/>
      <c r="G77" s="57"/>
      <c r="H77" s="46"/>
      <c r="I77" s="77"/>
      <c r="J77" s="62"/>
      <c r="K77" s="19"/>
    </row>
    <row r="78" spans="1:11" ht="12" customHeight="1" x14ac:dyDescent="0.15">
      <c r="A78" s="28"/>
      <c r="B78" s="8"/>
      <c r="C78" s="58">
        <f>SUM(I78:J78)</f>
        <v>0</v>
      </c>
      <c r="D78" s="243"/>
      <c r="E78" s="35"/>
      <c r="F78" s="35"/>
      <c r="G78" s="58"/>
      <c r="H78" s="35"/>
      <c r="I78" s="63">
        <f>F78*G78</f>
        <v>0</v>
      </c>
      <c r="J78" s="64"/>
      <c r="K78" s="20"/>
    </row>
    <row r="79" spans="1:11" ht="12" customHeight="1" thickBot="1" x14ac:dyDescent="0.2">
      <c r="A79" s="29" t="str">
        <f t="shared" ref="A79" si="48">IF(B79&lt;&gt;"","",0)</f>
        <v/>
      </c>
      <c r="B79" s="23" t="s">
        <v>48</v>
      </c>
      <c r="C79" s="58">
        <f>SUM(I79:J79)</f>
        <v>0</v>
      </c>
      <c r="D79" s="244"/>
      <c r="E79" s="35"/>
      <c r="F79" s="36"/>
      <c r="G79" s="59"/>
      <c r="H79" s="35"/>
      <c r="I79" s="63">
        <f>F79*G79</f>
        <v>0</v>
      </c>
      <c r="J79" s="66"/>
      <c r="K79" s="21"/>
    </row>
    <row r="80" spans="1:11" s="5" customFormat="1" ht="12" customHeight="1" x14ac:dyDescent="0.15">
      <c r="A80" s="43">
        <v>3130</v>
      </c>
      <c r="B80" s="44" t="s">
        <v>7</v>
      </c>
      <c r="C80" s="57">
        <f>SUM(C81:C92)</f>
        <v>64100</v>
      </c>
      <c r="D80" s="242">
        <f>SUM(D81:D92)</f>
        <v>0</v>
      </c>
      <c r="E80" s="46"/>
      <c r="F80" s="34"/>
      <c r="G80" s="57"/>
      <c r="H80" s="46"/>
      <c r="I80" s="77"/>
      <c r="J80" s="62"/>
      <c r="K80" s="19"/>
    </row>
    <row r="81" spans="1:11" ht="12" customHeight="1" x14ac:dyDescent="0.15">
      <c r="A81" s="28"/>
      <c r="B81" s="8" t="s">
        <v>63</v>
      </c>
      <c r="C81" s="58">
        <f t="shared" ref="C81:C92" si="49">SUM(I81:J81)</f>
        <v>54000</v>
      </c>
      <c r="D81" s="243"/>
      <c r="E81" s="35"/>
      <c r="F81" s="35">
        <v>12</v>
      </c>
      <c r="G81" s="58">
        <v>4500</v>
      </c>
      <c r="H81" s="35"/>
      <c r="I81" s="63"/>
      <c r="J81" s="64">
        <f>F81*G81</f>
        <v>54000</v>
      </c>
      <c r="K81" s="345" t="s">
        <v>197</v>
      </c>
    </row>
    <row r="82" spans="1:11" ht="12" customHeight="1" x14ac:dyDescent="0.15">
      <c r="A82" s="28"/>
      <c r="B82" s="8" t="s">
        <v>64</v>
      </c>
      <c r="C82" s="58">
        <f t="shared" si="49"/>
        <v>1000</v>
      </c>
      <c r="D82" s="243"/>
      <c r="E82" s="35"/>
      <c r="F82" s="35">
        <v>1</v>
      </c>
      <c r="G82" s="58">
        <v>1000</v>
      </c>
      <c r="H82" s="35"/>
      <c r="I82" s="63"/>
      <c r="J82" s="64">
        <f t="shared" ref="J82:J84" si="50">F82*G82</f>
        <v>1000</v>
      </c>
      <c r="K82" s="20"/>
    </row>
    <row r="83" spans="1:11" ht="12" customHeight="1" x14ac:dyDescent="0.15">
      <c r="A83" s="28"/>
      <c r="B83" s="8" t="s">
        <v>65</v>
      </c>
      <c r="C83" s="58">
        <f t="shared" si="49"/>
        <v>500</v>
      </c>
      <c r="D83" s="243"/>
      <c r="E83" s="35"/>
      <c r="F83" s="35">
        <v>1</v>
      </c>
      <c r="G83" s="58">
        <v>500</v>
      </c>
      <c r="H83" s="35"/>
      <c r="I83" s="63"/>
      <c r="J83" s="64">
        <f t="shared" si="50"/>
        <v>500</v>
      </c>
      <c r="K83" s="20"/>
    </row>
    <row r="84" spans="1:11" ht="12" customHeight="1" x14ac:dyDescent="0.15">
      <c r="A84" s="28"/>
      <c r="B84" s="8" t="s">
        <v>66</v>
      </c>
      <c r="C84" s="58">
        <f t="shared" si="49"/>
        <v>2500</v>
      </c>
      <c r="D84" s="243"/>
      <c r="E84" s="35"/>
      <c r="F84" s="35">
        <v>1</v>
      </c>
      <c r="G84" s="58">
        <v>2500</v>
      </c>
      <c r="H84" s="35"/>
      <c r="I84" s="63"/>
      <c r="J84" s="64">
        <f t="shared" si="50"/>
        <v>2500</v>
      </c>
      <c r="K84" s="20"/>
    </row>
    <row r="85" spans="1:11" ht="12" customHeight="1" x14ac:dyDescent="0.15">
      <c r="A85" s="28"/>
      <c r="B85" s="8" t="s">
        <v>106</v>
      </c>
      <c r="C85" s="58">
        <f t="shared" si="49"/>
        <v>648</v>
      </c>
      <c r="D85" s="243"/>
      <c r="E85" s="35"/>
      <c r="F85" s="35">
        <v>2</v>
      </c>
      <c r="G85" s="58">
        <v>324</v>
      </c>
      <c r="H85" s="35"/>
      <c r="I85" s="63">
        <f t="shared" ref="I85:I92" si="51">F85*G85</f>
        <v>648</v>
      </c>
      <c r="J85" s="64"/>
      <c r="K85" s="20"/>
    </row>
    <row r="86" spans="1:11" ht="12" customHeight="1" x14ac:dyDescent="0.15">
      <c r="A86" s="28"/>
      <c r="B86" s="8" t="s">
        <v>107</v>
      </c>
      <c r="C86" s="58">
        <f t="shared" si="49"/>
        <v>432</v>
      </c>
      <c r="D86" s="243"/>
      <c r="E86" s="35"/>
      <c r="F86" s="35">
        <v>2</v>
      </c>
      <c r="G86" s="58">
        <v>216</v>
      </c>
      <c r="H86" s="35"/>
      <c r="I86" s="63">
        <f t="shared" si="51"/>
        <v>432</v>
      </c>
      <c r="J86" s="64"/>
      <c r="K86" s="20"/>
    </row>
    <row r="87" spans="1:11" ht="12" customHeight="1" x14ac:dyDescent="0.15">
      <c r="A87" s="28"/>
      <c r="B87" s="8" t="s">
        <v>108</v>
      </c>
      <c r="C87" s="58">
        <f t="shared" si="49"/>
        <v>624</v>
      </c>
      <c r="D87" s="243"/>
      <c r="E87" s="35"/>
      <c r="F87" s="35">
        <v>2</v>
      </c>
      <c r="G87" s="58">
        <v>312</v>
      </c>
      <c r="H87" s="35"/>
      <c r="I87" s="63">
        <f t="shared" si="51"/>
        <v>624</v>
      </c>
      <c r="J87" s="64"/>
      <c r="K87" s="20"/>
    </row>
    <row r="88" spans="1:11" ht="12" customHeight="1" x14ac:dyDescent="0.15">
      <c r="A88" s="28"/>
      <c r="B88" s="8" t="s">
        <v>109</v>
      </c>
      <c r="C88" s="58">
        <f t="shared" si="49"/>
        <v>576</v>
      </c>
      <c r="D88" s="243"/>
      <c r="E88" s="35"/>
      <c r="F88" s="35">
        <v>2</v>
      </c>
      <c r="G88" s="58">
        <v>288</v>
      </c>
      <c r="H88" s="35"/>
      <c r="I88" s="63">
        <f t="shared" si="51"/>
        <v>576</v>
      </c>
      <c r="J88" s="64"/>
      <c r="K88" s="20"/>
    </row>
    <row r="89" spans="1:11" ht="12" customHeight="1" x14ac:dyDescent="0.15">
      <c r="A89" s="28"/>
      <c r="B89" s="8" t="s">
        <v>67</v>
      </c>
      <c r="C89" s="58">
        <f t="shared" si="49"/>
        <v>100</v>
      </c>
      <c r="D89" s="243"/>
      <c r="E89" s="35"/>
      <c r="F89" s="35">
        <v>2</v>
      </c>
      <c r="G89" s="58">
        <v>50</v>
      </c>
      <c r="H89" s="35"/>
      <c r="I89" s="63">
        <f t="shared" si="51"/>
        <v>100</v>
      </c>
      <c r="J89" s="64"/>
      <c r="K89" s="20"/>
    </row>
    <row r="90" spans="1:11" ht="12" customHeight="1" x14ac:dyDescent="0.15">
      <c r="A90" s="28"/>
      <c r="B90" s="8" t="s">
        <v>68</v>
      </c>
      <c r="C90" s="58">
        <f t="shared" si="49"/>
        <v>300</v>
      </c>
      <c r="D90" s="243"/>
      <c r="E90" s="35"/>
      <c r="F90" s="35">
        <v>1</v>
      </c>
      <c r="G90" s="58">
        <v>300</v>
      </c>
      <c r="H90" s="35"/>
      <c r="I90" s="63">
        <f t="shared" si="51"/>
        <v>300</v>
      </c>
      <c r="J90" s="64"/>
      <c r="K90" s="20"/>
    </row>
    <row r="91" spans="1:11" ht="12" customHeight="1" x14ac:dyDescent="0.15">
      <c r="A91" s="28"/>
      <c r="B91" s="8" t="s">
        <v>110</v>
      </c>
      <c r="C91" s="58">
        <f t="shared" si="49"/>
        <v>3438</v>
      </c>
      <c r="D91" s="243"/>
      <c r="E91" s="35"/>
      <c r="F91" s="114">
        <f>C177-6000</f>
        <v>191</v>
      </c>
      <c r="G91" s="58">
        <v>18</v>
      </c>
      <c r="H91" s="35"/>
      <c r="I91" s="63">
        <f t="shared" si="51"/>
        <v>3438</v>
      </c>
      <c r="J91" s="64"/>
      <c r="K91" s="20" t="s">
        <v>143</v>
      </c>
    </row>
    <row r="92" spans="1:11" ht="12" customHeight="1" thickBot="1" x14ac:dyDescent="0.2">
      <c r="A92" s="29" t="str">
        <f t="shared" ref="A92" si="52">IF(B92&lt;&gt;"","",0)</f>
        <v/>
      </c>
      <c r="B92" s="23" t="s">
        <v>48</v>
      </c>
      <c r="C92" s="58">
        <f t="shared" si="49"/>
        <v>-18</v>
      </c>
      <c r="D92" s="244"/>
      <c r="E92" s="35"/>
      <c r="F92" s="36">
        <v>1</v>
      </c>
      <c r="G92" s="59">
        <v>-18</v>
      </c>
      <c r="H92" s="35"/>
      <c r="I92" s="63">
        <f t="shared" si="51"/>
        <v>-18</v>
      </c>
      <c r="J92" s="66"/>
      <c r="K92" s="21"/>
    </row>
    <row r="93" spans="1:11" s="5" customFormat="1" ht="12" customHeight="1" x14ac:dyDescent="0.15">
      <c r="A93" s="43">
        <v>3130.02</v>
      </c>
      <c r="B93" s="44" t="s">
        <v>20</v>
      </c>
      <c r="C93" s="57">
        <f>SUM(C94:C97)</f>
        <v>900</v>
      </c>
      <c r="D93" s="242">
        <f>SUM(D94:D97)</f>
        <v>0</v>
      </c>
      <c r="E93" s="46"/>
      <c r="F93" s="34"/>
      <c r="G93" s="57"/>
      <c r="H93" s="46"/>
      <c r="I93" s="78"/>
      <c r="J93" s="69"/>
      <c r="K93" s="19"/>
    </row>
    <row r="94" spans="1:11" ht="12" customHeight="1" x14ac:dyDescent="0.15">
      <c r="A94" s="28"/>
      <c r="B94" s="8" t="s">
        <v>69</v>
      </c>
      <c r="C94" s="58">
        <f>SUM(I94:J94)</f>
        <v>120</v>
      </c>
      <c r="D94" s="243"/>
      <c r="E94" s="35"/>
      <c r="F94" s="35">
        <v>1</v>
      </c>
      <c r="G94" s="58">
        <v>120</v>
      </c>
      <c r="H94" s="35"/>
      <c r="I94" s="55">
        <f>F94*G94</f>
        <v>120</v>
      </c>
      <c r="J94" s="56"/>
      <c r="K94" s="20"/>
    </row>
    <row r="95" spans="1:11" ht="12" customHeight="1" x14ac:dyDescent="0.15">
      <c r="A95" s="28"/>
      <c r="B95" s="8" t="s">
        <v>111</v>
      </c>
      <c r="C95" s="58">
        <f>SUM(I95:J95)</f>
        <v>480</v>
      </c>
      <c r="D95" s="243"/>
      <c r="E95" s="35"/>
      <c r="F95" s="35">
        <v>1</v>
      </c>
      <c r="G95" s="58">
        <v>480</v>
      </c>
      <c r="H95" s="35"/>
      <c r="I95" s="55">
        <f t="shared" ref="I95:I97" si="53">F95*G95</f>
        <v>480</v>
      </c>
      <c r="J95" s="56"/>
      <c r="K95" s="20"/>
    </row>
    <row r="96" spans="1:11" ht="12" customHeight="1" x14ac:dyDescent="0.15">
      <c r="A96" s="28"/>
      <c r="B96" s="8" t="s">
        <v>112</v>
      </c>
      <c r="C96" s="58">
        <f>SUM(I96:J96)</f>
        <v>300</v>
      </c>
      <c r="D96" s="243"/>
      <c r="E96" s="35"/>
      <c r="F96" s="35">
        <v>1</v>
      </c>
      <c r="G96" s="58">
        <v>300</v>
      </c>
      <c r="H96" s="35"/>
      <c r="I96" s="55">
        <f t="shared" si="53"/>
        <v>300</v>
      </c>
      <c r="J96" s="56"/>
      <c r="K96" s="20"/>
    </row>
    <row r="97" spans="1:11" ht="12" customHeight="1" thickBot="1" x14ac:dyDescent="0.2">
      <c r="A97" s="29" t="str">
        <f t="shared" ref="A97" si="54">IF(B97&lt;&gt;"","",0)</f>
        <v/>
      </c>
      <c r="B97" s="23" t="s">
        <v>48</v>
      </c>
      <c r="C97" s="58">
        <f>SUM(I97:J97)</f>
        <v>0</v>
      </c>
      <c r="D97" s="244"/>
      <c r="E97" s="35"/>
      <c r="F97" s="36"/>
      <c r="G97" s="59"/>
      <c r="H97" s="35"/>
      <c r="I97" s="55">
        <f t="shared" si="53"/>
        <v>0</v>
      </c>
      <c r="J97" s="68"/>
      <c r="K97" s="21"/>
    </row>
    <row r="98" spans="1:11" s="5" customFormat="1" ht="12" customHeight="1" x14ac:dyDescent="0.15">
      <c r="A98" s="43">
        <v>3133</v>
      </c>
      <c r="B98" s="44" t="s">
        <v>21</v>
      </c>
      <c r="C98" s="57">
        <f>SUM(C99:C102)</f>
        <v>4100</v>
      </c>
      <c r="D98" s="242">
        <f>SUM(D99:D102)</f>
        <v>0</v>
      </c>
      <c r="E98" s="46"/>
      <c r="F98" s="34"/>
      <c r="G98" s="57"/>
      <c r="H98" s="46"/>
      <c r="I98" s="78"/>
      <c r="J98" s="69"/>
      <c r="K98" s="19"/>
    </row>
    <row r="99" spans="1:11" ht="12" customHeight="1" x14ac:dyDescent="0.15">
      <c r="A99" s="28"/>
      <c r="B99" s="8" t="s">
        <v>70</v>
      </c>
      <c r="C99" s="58">
        <f>SUM(I99:J99)</f>
        <v>2000</v>
      </c>
      <c r="D99" s="243"/>
      <c r="E99" s="35"/>
      <c r="F99" s="35">
        <v>1</v>
      </c>
      <c r="G99" s="58">
        <v>2000</v>
      </c>
      <c r="H99" s="35"/>
      <c r="I99" s="55">
        <f>F99*G99</f>
        <v>2000</v>
      </c>
      <c r="J99" s="56"/>
      <c r="K99" s="20"/>
    </row>
    <row r="100" spans="1:11" ht="12" customHeight="1" x14ac:dyDescent="0.15">
      <c r="A100" s="28"/>
      <c r="B100" s="8" t="s">
        <v>113</v>
      </c>
      <c r="C100" s="58">
        <f>SUM(I100:J100)</f>
        <v>1600</v>
      </c>
      <c r="D100" s="243"/>
      <c r="E100" s="35"/>
      <c r="F100" s="35">
        <v>1</v>
      </c>
      <c r="G100" s="58">
        <v>1600</v>
      </c>
      <c r="H100" s="35"/>
      <c r="I100" s="55">
        <f t="shared" ref="I100" si="55">F100*G100</f>
        <v>1600</v>
      </c>
      <c r="J100" s="56"/>
      <c r="K100" s="20"/>
    </row>
    <row r="101" spans="1:11" ht="12" customHeight="1" x14ac:dyDescent="0.15">
      <c r="A101" s="28"/>
      <c r="B101" s="8" t="s">
        <v>114</v>
      </c>
      <c r="C101" s="58">
        <f>SUM(I101:J101)</f>
        <v>450</v>
      </c>
      <c r="D101" s="243"/>
      <c r="E101" s="35"/>
      <c r="F101" s="35">
        <v>1</v>
      </c>
      <c r="G101" s="58">
        <v>450</v>
      </c>
      <c r="H101" s="35"/>
      <c r="I101" s="55"/>
      <c r="J101" s="56">
        <f>F101*G101</f>
        <v>450</v>
      </c>
      <c r="K101" s="20"/>
    </row>
    <row r="102" spans="1:11" s="4" customFormat="1" ht="12" customHeight="1" thickBot="1" x14ac:dyDescent="0.2">
      <c r="A102" s="29" t="str">
        <f t="shared" ref="A102" si="56">IF(B102&lt;&gt;"","",0)</f>
        <v/>
      </c>
      <c r="B102" s="23" t="s">
        <v>48</v>
      </c>
      <c r="C102" s="58">
        <f>SUM(I102:J102)</f>
        <v>50</v>
      </c>
      <c r="D102" s="244"/>
      <c r="E102" s="35"/>
      <c r="F102" s="36">
        <v>1</v>
      </c>
      <c r="G102" s="59">
        <v>50</v>
      </c>
      <c r="H102" s="35"/>
      <c r="I102" s="55"/>
      <c r="J102" s="68">
        <f>F102*G102</f>
        <v>50</v>
      </c>
      <c r="K102" s="22"/>
    </row>
    <row r="103" spans="1:11" s="5" customFormat="1" ht="12" customHeight="1" x14ac:dyDescent="0.15">
      <c r="A103" s="43">
        <v>3134</v>
      </c>
      <c r="B103" s="44" t="s">
        <v>22</v>
      </c>
      <c r="C103" s="57">
        <f>SUM(C104:C105)</f>
        <v>3500</v>
      </c>
      <c r="D103" s="242">
        <f>SUM(D104:D105)</f>
        <v>0</v>
      </c>
      <c r="E103" s="46"/>
      <c r="F103" s="34"/>
      <c r="G103" s="57"/>
      <c r="H103" s="46"/>
      <c r="I103" s="78"/>
      <c r="J103" s="69"/>
      <c r="K103" s="19"/>
    </row>
    <row r="104" spans="1:11" ht="12" customHeight="1" x14ac:dyDescent="0.15">
      <c r="A104" s="28"/>
      <c r="B104" s="8" t="s">
        <v>130</v>
      </c>
      <c r="C104" s="58">
        <f>SUM(I104:J104)</f>
        <v>3500</v>
      </c>
      <c r="D104" s="243"/>
      <c r="E104" s="35"/>
      <c r="F104" s="35">
        <v>1</v>
      </c>
      <c r="G104" s="58">
        <v>3500</v>
      </c>
      <c r="H104" s="35"/>
      <c r="I104" s="63">
        <f>F104*G104</f>
        <v>3500</v>
      </c>
      <c r="J104" s="64"/>
      <c r="K104" s="20"/>
    </row>
    <row r="105" spans="1:11" ht="12" customHeight="1" thickBot="1" x14ac:dyDescent="0.2">
      <c r="A105" s="29"/>
      <c r="B105" s="23" t="s">
        <v>48</v>
      </c>
      <c r="C105" s="58">
        <f>SUM(I105:J105)</f>
        <v>0</v>
      </c>
      <c r="D105" s="244"/>
      <c r="E105" s="35"/>
      <c r="F105" s="36"/>
      <c r="G105" s="59"/>
      <c r="H105" s="35"/>
      <c r="I105" s="63">
        <f t="shared" ref="I105" si="57">F105*G105</f>
        <v>0</v>
      </c>
      <c r="J105" s="66"/>
      <c r="K105" s="21"/>
    </row>
    <row r="106" spans="1:11" s="5" customFormat="1" ht="12" customHeight="1" x14ac:dyDescent="0.15">
      <c r="A106" s="43">
        <v>3137</v>
      </c>
      <c r="B106" s="44" t="s">
        <v>23</v>
      </c>
      <c r="C106" s="57">
        <f>SUM(C107:C109)</f>
        <v>200</v>
      </c>
      <c r="D106" s="242">
        <f>SUM(D107:D109)</f>
        <v>0</v>
      </c>
      <c r="E106" s="46"/>
      <c r="F106" s="34"/>
      <c r="G106" s="57"/>
      <c r="H106" s="46"/>
      <c r="I106" s="77"/>
      <c r="J106" s="62"/>
      <c r="K106" s="19"/>
    </row>
    <row r="107" spans="1:11" ht="12" customHeight="1" x14ac:dyDescent="0.15">
      <c r="A107" s="28"/>
      <c r="B107" s="8" t="s">
        <v>71</v>
      </c>
      <c r="C107" s="58">
        <f>SUM(I107:J107)</f>
        <v>80</v>
      </c>
      <c r="D107" s="243"/>
      <c r="E107" s="35"/>
      <c r="F107" s="35">
        <v>2</v>
      </c>
      <c r="G107" s="58">
        <v>40</v>
      </c>
      <c r="H107" s="35"/>
      <c r="I107" s="63">
        <f>F107*G107</f>
        <v>80</v>
      </c>
      <c r="J107" s="64"/>
      <c r="K107" s="20"/>
    </row>
    <row r="108" spans="1:11" ht="12" customHeight="1" x14ac:dyDescent="0.15">
      <c r="A108" s="28"/>
      <c r="B108" s="8" t="s">
        <v>72</v>
      </c>
      <c r="C108" s="58">
        <f>SUM(I108:J108)</f>
        <v>120</v>
      </c>
      <c r="D108" s="243"/>
      <c r="E108" s="35"/>
      <c r="F108" s="35">
        <v>2</v>
      </c>
      <c r="G108" s="58">
        <v>60</v>
      </c>
      <c r="H108" s="35"/>
      <c r="I108" s="63">
        <f t="shared" ref="I108:I109" si="58">F108*G108</f>
        <v>120</v>
      </c>
      <c r="J108" s="64"/>
      <c r="K108" s="20"/>
    </row>
    <row r="109" spans="1:11" ht="12" customHeight="1" thickBot="1" x14ac:dyDescent="0.2">
      <c r="A109" s="29" t="str">
        <f t="shared" ref="A109" si="59">IF(B109&lt;&gt;"","",0)</f>
        <v/>
      </c>
      <c r="B109" s="23" t="s">
        <v>48</v>
      </c>
      <c r="C109" s="58">
        <f>SUM(I109:J109)</f>
        <v>0</v>
      </c>
      <c r="D109" s="244"/>
      <c r="E109" s="35"/>
      <c r="F109" s="36"/>
      <c r="G109" s="59"/>
      <c r="H109" s="35"/>
      <c r="I109" s="63">
        <f t="shared" si="58"/>
        <v>0</v>
      </c>
      <c r="J109" s="66"/>
      <c r="K109" s="21"/>
    </row>
    <row r="110" spans="1:11" s="5" customFormat="1" ht="12" customHeight="1" x14ac:dyDescent="0.15">
      <c r="A110" s="43">
        <v>3151</v>
      </c>
      <c r="B110" s="44" t="s">
        <v>24</v>
      </c>
      <c r="C110" s="57">
        <f>SUM(C111:C119)</f>
        <v>4400</v>
      </c>
      <c r="D110" s="242">
        <f>SUM(D111:D119)</f>
        <v>0</v>
      </c>
      <c r="E110" s="46"/>
      <c r="F110" s="34"/>
      <c r="G110" s="57"/>
      <c r="H110" s="46"/>
      <c r="I110" s="77"/>
      <c r="J110" s="62"/>
      <c r="K110" s="19"/>
    </row>
    <row r="111" spans="1:11" ht="12" customHeight="1" x14ac:dyDescent="0.15">
      <c r="A111" s="28"/>
      <c r="B111" s="8" t="s">
        <v>73</v>
      </c>
      <c r="C111" s="58">
        <f>SUM(I111:J111)</f>
        <v>300</v>
      </c>
      <c r="D111" s="243"/>
      <c r="E111" s="35"/>
      <c r="F111" s="35">
        <v>2</v>
      </c>
      <c r="G111" s="58">
        <v>150</v>
      </c>
      <c r="H111" s="35"/>
      <c r="I111" s="63">
        <f>F111*G111</f>
        <v>300</v>
      </c>
      <c r="J111" s="64"/>
      <c r="K111" s="20"/>
    </row>
    <row r="112" spans="1:11" ht="12" customHeight="1" x14ac:dyDescent="0.15">
      <c r="A112" s="28"/>
      <c r="B112" s="8" t="s">
        <v>74</v>
      </c>
      <c r="C112" s="58">
        <f t="shared" ref="C112:C118" si="60">SUM(I112:J112)</f>
        <v>600</v>
      </c>
      <c r="D112" s="243"/>
      <c r="E112" s="35"/>
      <c r="F112" s="35">
        <v>1</v>
      </c>
      <c r="G112" s="58">
        <v>600</v>
      </c>
      <c r="H112" s="35"/>
      <c r="I112" s="63">
        <f t="shared" ref="I112:I119" si="61">F112*G112</f>
        <v>600</v>
      </c>
      <c r="J112" s="64"/>
      <c r="K112" s="20"/>
    </row>
    <row r="113" spans="1:11" ht="12" customHeight="1" x14ac:dyDescent="0.15">
      <c r="A113" s="28"/>
      <c r="B113" s="8" t="s">
        <v>115</v>
      </c>
      <c r="C113" s="58">
        <f t="shared" si="60"/>
        <v>900</v>
      </c>
      <c r="D113" s="243"/>
      <c r="E113" s="35"/>
      <c r="F113" s="35">
        <v>6</v>
      </c>
      <c r="G113" s="58">
        <v>150</v>
      </c>
      <c r="H113" s="35"/>
      <c r="I113" s="63">
        <f t="shared" si="61"/>
        <v>900</v>
      </c>
      <c r="J113" s="64"/>
      <c r="K113" s="20"/>
    </row>
    <row r="114" spans="1:11" ht="12" customHeight="1" x14ac:dyDescent="0.15">
      <c r="A114" s="28"/>
      <c r="B114" s="8" t="s">
        <v>75</v>
      </c>
      <c r="C114" s="58">
        <f t="shared" si="60"/>
        <v>1400</v>
      </c>
      <c r="D114" s="243"/>
      <c r="E114" s="35"/>
      <c r="F114" s="35">
        <v>1</v>
      </c>
      <c r="G114" s="58">
        <v>1400</v>
      </c>
      <c r="H114" s="35"/>
      <c r="I114" s="63">
        <f t="shared" si="61"/>
        <v>1400</v>
      </c>
      <c r="J114" s="64"/>
      <c r="K114" s="20"/>
    </row>
    <row r="115" spans="1:11" ht="12" customHeight="1" x14ac:dyDescent="0.15">
      <c r="A115" s="28"/>
      <c r="B115" s="8" t="s">
        <v>116</v>
      </c>
      <c r="C115" s="58">
        <f t="shared" si="60"/>
        <v>200</v>
      </c>
      <c r="D115" s="243"/>
      <c r="E115" s="35"/>
      <c r="F115" s="35">
        <v>1</v>
      </c>
      <c r="G115" s="58">
        <v>200</v>
      </c>
      <c r="H115" s="35"/>
      <c r="I115" s="63">
        <f t="shared" si="61"/>
        <v>200</v>
      </c>
      <c r="J115" s="64"/>
      <c r="K115" s="20"/>
    </row>
    <row r="116" spans="1:11" ht="12" customHeight="1" x14ac:dyDescent="0.15">
      <c r="A116" s="28"/>
      <c r="B116" s="8" t="s">
        <v>76</v>
      </c>
      <c r="C116" s="58">
        <f t="shared" si="60"/>
        <v>0</v>
      </c>
      <c r="D116" s="243"/>
      <c r="E116" s="35"/>
      <c r="F116" s="35">
        <v>0</v>
      </c>
      <c r="G116" s="58">
        <v>200</v>
      </c>
      <c r="H116" s="35"/>
      <c r="I116" s="63">
        <f t="shared" si="61"/>
        <v>0</v>
      </c>
      <c r="J116" s="64"/>
      <c r="K116" s="20"/>
    </row>
    <row r="117" spans="1:11" ht="12" customHeight="1" x14ac:dyDescent="0.15">
      <c r="A117" s="28"/>
      <c r="B117" s="8" t="s">
        <v>77</v>
      </c>
      <c r="C117" s="58">
        <f t="shared" si="60"/>
        <v>1000</v>
      </c>
      <c r="D117" s="243"/>
      <c r="E117" s="35"/>
      <c r="F117" s="35">
        <v>1</v>
      </c>
      <c r="G117" s="58">
        <v>1000</v>
      </c>
      <c r="H117" s="35"/>
      <c r="I117" s="63">
        <f t="shared" si="61"/>
        <v>1000</v>
      </c>
      <c r="J117" s="64"/>
      <c r="K117" s="20"/>
    </row>
    <row r="118" spans="1:11" ht="12" customHeight="1" x14ac:dyDescent="0.15">
      <c r="A118" s="28"/>
      <c r="B118" s="8" t="s">
        <v>117</v>
      </c>
      <c r="C118" s="58">
        <f t="shared" si="60"/>
        <v>0</v>
      </c>
      <c r="D118" s="243"/>
      <c r="E118" s="35"/>
      <c r="F118" s="35">
        <v>1</v>
      </c>
      <c r="G118" s="58">
        <v>0</v>
      </c>
      <c r="H118" s="35"/>
      <c r="I118" s="63">
        <f t="shared" si="61"/>
        <v>0</v>
      </c>
      <c r="J118" s="64"/>
      <c r="K118" s="20" t="s">
        <v>132</v>
      </c>
    </row>
    <row r="119" spans="1:11" ht="12" customHeight="1" thickBot="1" x14ac:dyDescent="0.2">
      <c r="A119" s="29"/>
      <c r="B119" s="23" t="s">
        <v>48</v>
      </c>
      <c r="C119" s="58">
        <f>SUM(I119:J119)</f>
        <v>0</v>
      </c>
      <c r="D119" s="244"/>
      <c r="E119" s="35"/>
      <c r="F119" s="36"/>
      <c r="G119" s="59"/>
      <c r="H119" s="35"/>
      <c r="I119" s="63">
        <f t="shared" si="61"/>
        <v>0</v>
      </c>
      <c r="J119" s="66"/>
      <c r="K119" s="21"/>
    </row>
    <row r="120" spans="1:11" s="5" customFormat="1" ht="12" customHeight="1" x14ac:dyDescent="0.15">
      <c r="A120" s="43">
        <v>3153</v>
      </c>
      <c r="B120" s="44" t="s">
        <v>25</v>
      </c>
      <c r="C120" s="57">
        <f>SUM(C121:C123)</f>
        <v>6600</v>
      </c>
      <c r="D120" s="242">
        <f>SUM(D121:D123)</f>
        <v>0</v>
      </c>
      <c r="E120" s="46"/>
      <c r="F120" s="34"/>
      <c r="G120" s="57"/>
      <c r="H120" s="46"/>
      <c r="I120" s="77"/>
      <c r="J120" s="62"/>
      <c r="K120" s="19"/>
    </row>
    <row r="121" spans="1:11" ht="12" customHeight="1" x14ac:dyDescent="0.15">
      <c r="A121" s="28"/>
      <c r="B121" s="8" t="s">
        <v>78</v>
      </c>
      <c r="C121" s="58">
        <f>SUM(I121:J121)</f>
        <v>3540</v>
      </c>
      <c r="D121" s="243"/>
      <c r="E121" s="35"/>
      <c r="F121" s="35">
        <v>1</v>
      </c>
      <c r="G121" s="58">
        <v>3540</v>
      </c>
      <c r="H121" s="35"/>
      <c r="I121" s="63">
        <f>F121*G121</f>
        <v>3540</v>
      </c>
      <c r="J121" s="64"/>
      <c r="K121" s="20"/>
    </row>
    <row r="122" spans="1:11" ht="12" customHeight="1" x14ac:dyDescent="0.15">
      <c r="A122" s="28"/>
      <c r="B122" s="8" t="s">
        <v>79</v>
      </c>
      <c r="C122" s="58">
        <f>SUM(I122:J122)</f>
        <v>3060</v>
      </c>
      <c r="D122" s="243"/>
      <c r="E122" s="35"/>
      <c r="F122" s="35">
        <v>1</v>
      </c>
      <c r="G122" s="58">
        <v>3060</v>
      </c>
      <c r="H122" s="35"/>
      <c r="I122" s="63">
        <f t="shared" ref="I122:I123" si="62">F122*G122</f>
        <v>3060</v>
      </c>
      <c r="J122" s="64"/>
      <c r="K122" s="20"/>
    </row>
    <row r="123" spans="1:11" ht="12" customHeight="1" thickBot="1" x14ac:dyDescent="0.2">
      <c r="A123" s="29" t="str">
        <f t="shared" ref="A123" si="63">IF(B123&lt;&gt;"","",0)</f>
        <v/>
      </c>
      <c r="B123" s="23" t="s">
        <v>48</v>
      </c>
      <c r="C123" s="58">
        <f>SUM(I123:J123)</f>
        <v>0</v>
      </c>
      <c r="D123" s="244"/>
      <c r="E123" s="35"/>
      <c r="F123" s="36"/>
      <c r="G123" s="59"/>
      <c r="H123" s="35"/>
      <c r="I123" s="63">
        <f t="shared" si="62"/>
        <v>0</v>
      </c>
      <c r="J123" s="66"/>
      <c r="K123" s="21"/>
    </row>
    <row r="124" spans="1:11" s="5" customFormat="1" ht="12" customHeight="1" x14ac:dyDescent="0.15">
      <c r="A124" s="43">
        <v>3158</v>
      </c>
      <c r="B124" s="44" t="s">
        <v>26</v>
      </c>
      <c r="C124" s="57">
        <f t="shared" ref="C124" si="64">SUM(C125:C126)</f>
        <v>0</v>
      </c>
      <c r="D124" s="242">
        <f t="shared" ref="D124" si="65">SUM(D125:D126)</f>
        <v>0</v>
      </c>
      <c r="E124" s="46"/>
      <c r="F124" s="34"/>
      <c r="G124" s="57"/>
      <c r="H124" s="46"/>
      <c r="I124" s="77"/>
      <c r="J124" s="62"/>
      <c r="K124" s="19"/>
    </row>
    <row r="125" spans="1:11" ht="12" customHeight="1" x14ac:dyDescent="0.15">
      <c r="A125" s="28"/>
      <c r="B125" s="8"/>
      <c r="C125" s="58">
        <f>SUM(I125:J125)</f>
        <v>0</v>
      </c>
      <c r="D125" s="243"/>
      <c r="E125" s="35"/>
      <c r="F125" s="35"/>
      <c r="G125" s="58"/>
      <c r="H125" s="35"/>
      <c r="I125" s="63">
        <f>F125*G125</f>
        <v>0</v>
      </c>
      <c r="J125" s="64"/>
      <c r="K125" s="20"/>
    </row>
    <row r="126" spans="1:11" ht="12" customHeight="1" thickBot="1" x14ac:dyDescent="0.2">
      <c r="A126" s="29" t="str">
        <f t="shared" ref="A126" si="66">IF(B126&lt;&gt;"","",0)</f>
        <v/>
      </c>
      <c r="B126" s="23" t="s">
        <v>48</v>
      </c>
      <c r="C126" s="58">
        <f>SUM(I126:J126)</f>
        <v>0</v>
      </c>
      <c r="D126" s="244"/>
      <c r="E126" s="47"/>
      <c r="F126" s="37"/>
      <c r="G126" s="60"/>
      <c r="H126" s="47"/>
      <c r="I126" s="63">
        <f>F126*G126</f>
        <v>0</v>
      </c>
      <c r="J126" s="66"/>
      <c r="K126" s="21"/>
    </row>
    <row r="127" spans="1:11" s="5" customFormat="1" ht="12" customHeight="1" x14ac:dyDescent="0.15">
      <c r="A127" s="43">
        <v>3161</v>
      </c>
      <c r="B127" s="44" t="s">
        <v>27</v>
      </c>
      <c r="C127" s="57">
        <f t="shared" ref="C127" si="67">SUM(C128:C129)</f>
        <v>0</v>
      </c>
      <c r="D127" s="242">
        <f t="shared" ref="D127" si="68">SUM(D128:D129)</f>
        <v>0</v>
      </c>
      <c r="E127" s="46"/>
      <c r="F127" s="34"/>
      <c r="G127" s="57"/>
      <c r="H127" s="46"/>
      <c r="I127" s="77"/>
      <c r="J127" s="62"/>
      <c r="K127" s="19"/>
    </row>
    <row r="128" spans="1:11" s="5" customFormat="1" ht="12" customHeight="1" x14ac:dyDescent="0.15">
      <c r="A128" s="71"/>
      <c r="B128" s="72"/>
      <c r="C128" s="58">
        <f>SUM(I128:J128)</f>
        <v>0</v>
      </c>
      <c r="D128" s="243"/>
      <c r="E128" s="46"/>
      <c r="F128" s="46"/>
      <c r="G128" s="70"/>
      <c r="H128" s="46"/>
      <c r="I128" s="63">
        <f t="shared" ref="I128:I129" si="69">F128*G128</f>
        <v>0</v>
      </c>
      <c r="J128" s="73"/>
      <c r="K128" s="74"/>
    </row>
    <row r="129" spans="1:11" ht="12" customHeight="1" thickBot="1" x14ac:dyDescent="0.2">
      <c r="A129" s="29" t="str">
        <f t="shared" ref="A129" si="70">IF(B129&lt;&gt;"","",0)</f>
        <v/>
      </c>
      <c r="B129" s="23" t="s">
        <v>48</v>
      </c>
      <c r="C129" s="58">
        <f>SUM(I129:J129)</f>
        <v>0</v>
      </c>
      <c r="D129" s="244"/>
      <c r="E129" s="35"/>
      <c r="F129" s="36"/>
      <c r="G129" s="59"/>
      <c r="H129" s="35"/>
      <c r="I129" s="63">
        <f t="shared" si="69"/>
        <v>0</v>
      </c>
      <c r="J129" s="66"/>
      <c r="K129" s="21"/>
    </row>
    <row r="130" spans="1:11" s="5" customFormat="1" ht="12" customHeight="1" x14ac:dyDescent="0.15">
      <c r="A130" s="43">
        <v>3170</v>
      </c>
      <c r="B130" s="44" t="s">
        <v>28</v>
      </c>
      <c r="C130" s="57">
        <f t="shared" ref="C130" si="71">SUM(C131:C132)</f>
        <v>300</v>
      </c>
      <c r="D130" s="242">
        <f t="shared" ref="D130" si="72">SUM(D131:D132)</f>
        <v>0</v>
      </c>
      <c r="E130" s="46"/>
      <c r="F130" s="34"/>
      <c r="G130" s="57"/>
      <c r="H130" s="46"/>
      <c r="I130" s="77"/>
      <c r="J130" s="62"/>
      <c r="K130" s="19"/>
    </row>
    <row r="131" spans="1:11" ht="12" customHeight="1" x14ac:dyDescent="0.15">
      <c r="A131" s="28"/>
      <c r="B131" s="8" t="s">
        <v>118</v>
      </c>
      <c r="C131" s="58">
        <f>SUM(I131:J131)</f>
        <v>300</v>
      </c>
      <c r="D131" s="243"/>
      <c r="E131" s="35"/>
      <c r="F131" s="35">
        <v>2</v>
      </c>
      <c r="G131" s="58">
        <v>150</v>
      </c>
      <c r="H131" s="35"/>
      <c r="I131" s="63">
        <f t="shared" ref="I131:I132" si="73">F131*G131</f>
        <v>300</v>
      </c>
      <c r="J131" s="64"/>
      <c r="K131" s="20"/>
    </row>
    <row r="132" spans="1:11" ht="12" customHeight="1" thickBot="1" x14ac:dyDescent="0.2">
      <c r="A132" s="29"/>
      <c r="B132" s="23" t="s">
        <v>48</v>
      </c>
      <c r="C132" s="58">
        <f>SUM(I132:J132)</f>
        <v>0</v>
      </c>
      <c r="D132" s="244"/>
      <c r="E132" s="35"/>
      <c r="F132" s="36"/>
      <c r="G132" s="59"/>
      <c r="H132" s="35"/>
      <c r="I132" s="63">
        <f t="shared" si="73"/>
        <v>0</v>
      </c>
      <c r="J132" s="66"/>
      <c r="K132" s="21"/>
    </row>
    <row r="133" spans="1:11" s="5" customFormat="1" ht="12" customHeight="1" x14ac:dyDescent="0.15">
      <c r="A133" s="43">
        <v>3181</v>
      </c>
      <c r="B133" s="44" t="s">
        <v>29</v>
      </c>
      <c r="C133" s="57">
        <f t="shared" ref="C133" si="74">SUM(C134:C135)</f>
        <v>0</v>
      </c>
      <c r="D133" s="242">
        <f t="shared" ref="D133" si="75">SUM(D134:D135)</f>
        <v>0</v>
      </c>
      <c r="E133" s="46"/>
      <c r="F133" s="34"/>
      <c r="G133" s="57"/>
      <c r="H133" s="46"/>
      <c r="I133" s="77"/>
      <c r="J133" s="69"/>
      <c r="K133" s="19"/>
    </row>
    <row r="134" spans="1:11" s="5" customFormat="1" ht="12" customHeight="1" x14ac:dyDescent="0.15">
      <c r="A134" s="71"/>
      <c r="B134" s="72"/>
      <c r="C134" s="58">
        <f>SUM(I134:J134)</f>
        <v>0</v>
      </c>
      <c r="D134" s="243"/>
      <c r="E134" s="46"/>
      <c r="F134" s="46"/>
      <c r="G134" s="70"/>
      <c r="H134" s="46"/>
      <c r="I134" s="63">
        <f t="shared" ref="I134:I135" si="76">F134*G134</f>
        <v>0</v>
      </c>
      <c r="J134" s="75"/>
      <c r="K134" s="74"/>
    </row>
    <row r="135" spans="1:11" ht="12" customHeight="1" thickBot="1" x14ac:dyDescent="0.2">
      <c r="A135" s="29" t="str">
        <f t="shared" ref="A135" si="77">IF(B135&lt;&gt;"","",0)</f>
        <v/>
      </c>
      <c r="B135" s="23" t="s">
        <v>48</v>
      </c>
      <c r="C135" s="58">
        <f>SUM(I135:J135)</f>
        <v>0</v>
      </c>
      <c r="D135" s="244"/>
      <c r="E135" s="35"/>
      <c r="F135" s="36"/>
      <c r="G135" s="59"/>
      <c r="H135" s="35"/>
      <c r="I135" s="63">
        <f t="shared" si="76"/>
        <v>0</v>
      </c>
      <c r="J135" s="68"/>
      <c r="K135" s="21"/>
    </row>
    <row r="136" spans="1:11" s="5" customFormat="1" ht="12" customHeight="1" x14ac:dyDescent="0.15">
      <c r="A136" s="43">
        <v>3300.6</v>
      </c>
      <c r="B136" s="44" t="s">
        <v>30</v>
      </c>
      <c r="C136" s="57">
        <f t="shared" ref="C136" si="78">SUM(C137:C138)</f>
        <v>7000</v>
      </c>
      <c r="D136" s="242">
        <f t="shared" ref="D136" si="79">SUM(D137:D138)</f>
        <v>0</v>
      </c>
      <c r="E136" s="46"/>
      <c r="F136" s="80"/>
      <c r="G136" s="81"/>
      <c r="H136" s="46"/>
      <c r="I136" s="77"/>
      <c r="J136" s="69"/>
      <c r="K136" s="19"/>
    </row>
    <row r="137" spans="1:11" s="5" customFormat="1" ht="12" customHeight="1" x14ac:dyDescent="0.15">
      <c r="A137" s="71"/>
      <c r="B137" s="8" t="s">
        <v>119</v>
      </c>
      <c r="C137" s="58">
        <f>SUM(I137:J137)</f>
        <v>7000</v>
      </c>
      <c r="D137" s="243"/>
      <c r="E137" s="46"/>
      <c r="F137" s="35">
        <v>1</v>
      </c>
      <c r="G137" s="58">
        <v>7000</v>
      </c>
      <c r="H137" s="46"/>
      <c r="I137" s="63">
        <f t="shared" ref="I137:I138" si="80">F137*G137</f>
        <v>7000</v>
      </c>
      <c r="J137" s="75"/>
      <c r="K137" s="74"/>
    </row>
    <row r="138" spans="1:11" ht="12" customHeight="1" thickBot="1" x14ac:dyDescent="0.2">
      <c r="A138" s="29" t="str">
        <f t="shared" ref="A138" si="81">IF(B138&lt;&gt;"","",0)</f>
        <v/>
      </c>
      <c r="B138" s="23" t="s">
        <v>48</v>
      </c>
      <c r="C138" s="58">
        <f>SUM(I138:J138)</f>
        <v>0</v>
      </c>
      <c r="D138" s="244"/>
      <c r="E138" s="35"/>
      <c r="F138" s="36"/>
      <c r="G138" s="59"/>
      <c r="H138" s="35"/>
      <c r="I138" s="63">
        <f t="shared" si="80"/>
        <v>0</v>
      </c>
      <c r="J138" s="68"/>
      <c r="K138" s="21"/>
    </row>
    <row r="139" spans="1:11" s="5" customFormat="1" ht="12" customHeight="1" x14ac:dyDescent="0.15">
      <c r="A139" s="43">
        <v>3635.01</v>
      </c>
      <c r="B139" s="44" t="s">
        <v>31</v>
      </c>
      <c r="C139" s="57">
        <f t="shared" ref="C139" si="82">SUM(C140:C141)</f>
        <v>0</v>
      </c>
      <c r="D139" s="242">
        <f t="shared" ref="D139" si="83">SUM(D140:D141)</f>
        <v>0</v>
      </c>
      <c r="E139" s="46"/>
      <c r="F139" s="34"/>
      <c r="G139" s="57"/>
      <c r="H139" s="46"/>
      <c r="I139" s="77"/>
      <c r="J139" s="62"/>
      <c r="K139" s="19"/>
    </row>
    <row r="140" spans="1:11" ht="12" customHeight="1" x14ac:dyDescent="0.15">
      <c r="A140" s="28"/>
      <c r="B140" s="8"/>
      <c r="C140" s="58">
        <f>SUM(I140:J140)</f>
        <v>0</v>
      </c>
      <c r="D140" s="243"/>
      <c r="E140" s="35"/>
      <c r="F140" s="35"/>
      <c r="G140" s="58"/>
      <c r="H140" s="35"/>
      <c r="I140" s="63">
        <f t="shared" ref="I140:I141" si="84">F140*G140</f>
        <v>0</v>
      </c>
      <c r="J140" s="64"/>
      <c r="K140" s="20"/>
    </row>
    <row r="141" spans="1:11" ht="12" customHeight="1" thickBot="1" x14ac:dyDescent="0.2">
      <c r="A141" s="29"/>
      <c r="B141" s="23" t="s">
        <v>48</v>
      </c>
      <c r="C141" s="58">
        <f>SUM(I141:J141)</f>
        <v>0</v>
      </c>
      <c r="D141" s="244"/>
      <c r="E141" s="35"/>
      <c r="F141" s="36"/>
      <c r="G141" s="59"/>
      <c r="H141" s="35"/>
      <c r="I141" s="63">
        <f t="shared" si="84"/>
        <v>0</v>
      </c>
      <c r="J141" s="66"/>
      <c r="K141" s="21"/>
    </row>
    <row r="142" spans="1:11" s="5" customFormat="1" ht="12" customHeight="1" x14ac:dyDescent="0.15">
      <c r="A142" s="43">
        <v>3910</v>
      </c>
      <c r="B142" s="44" t="s">
        <v>32</v>
      </c>
      <c r="C142" s="57">
        <f>SUM(C143:C148)</f>
        <v>56500</v>
      </c>
      <c r="D142" s="242">
        <f>SUM(D143:D148)</f>
        <v>0</v>
      </c>
      <c r="E142" s="46"/>
      <c r="F142" s="34"/>
      <c r="G142" s="57"/>
      <c r="H142" s="46"/>
      <c r="I142" s="77"/>
      <c r="J142" s="62"/>
      <c r="K142" s="115"/>
    </row>
    <row r="143" spans="1:11" s="5" customFormat="1" ht="12" customHeight="1" x14ac:dyDescent="0.15">
      <c r="A143" s="71"/>
      <c r="B143" s="8" t="s">
        <v>134</v>
      </c>
      <c r="C143" s="58">
        <f t="shared" ref="C143:C144" si="85">SUM(I143:J143)</f>
        <v>5000</v>
      </c>
      <c r="D143" s="243"/>
      <c r="E143" s="35"/>
      <c r="F143" s="35">
        <v>1</v>
      </c>
      <c r="G143" s="58">
        <v>5000</v>
      </c>
      <c r="H143" s="35"/>
      <c r="I143" s="63">
        <f t="shared" ref="I143:I145" si="86">F143*G143</f>
        <v>5000</v>
      </c>
      <c r="J143" s="64"/>
      <c r="K143" s="20" t="s">
        <v>141</v>
      </c>
    </row>
    <row r="144" spans="1:11" s="5" customFormat="1" ht="12" customHeight="1" x14ac:dyDescent="0.15">
      <c r="A144" s="71"/>
      <c r="B144" s="8" t="s">
        <v>135</v>
      </c>
      <c r="C144" s="58">
        <f t="shared" si="85"/>
        <v>5000</v>
      </c>
      <c r="D144" s="243"/>
      <c r="E144" s="35"/>
      <c r="F144" s="35">
        <v>1</v>
      </c>
      <c r="G144" s="58">
        <v>5000</v>
      </c>
      <c r="H144" s="35"/>
      <c r="I144" s="63">
        <f t="shared" si="86"/>
        <v>5000</v>
      </c>
      <c r="J144" s="64"/>
      <c r="K144" s="20" t="s">
        <v>141</v>
      </c>
    </row>
    <row r="145" spans="1:11" ht="12" customHeight="1" thickBot="1" x14ac:dyDescent="0.2">
      <c r="A145" s="28"/>
      <c r="B145" s="8" t="s">
        <v>136</v>
      </c>
      <c r="C145" s="58">
        <f>SUM(I145:J145)</f>
        <v>17500</v>
      </c>
      <c r="D145" s="243"/>
      <c r="E145" s="35"/>
      <c r="F145" s="35">
        <v>1</v>
      </c>
      <c r="G145" s="58">
        <v>17500</v>
      </c>
      <c r="H145" s="35"/>
      <c r="I145" s="63">
        <f t="shared" si="86"/>
        <v>17500</v>
      </c>
      <c r="J145" s="64"/>
      <c r="K145" s="20" t="s">
        <v>141</v>
      </c>
    </row>
    <row r="146" spans="1:11" s="5" customFormat="1" ht="12" customHeight="1" x14ac:dyDescent="0.15">
      <c r="A146" s="43">
        <v>3920</v>
      </c>
      <c r="B146" s="44" t="s">
        <v>138</v>
      </c>
      <c r="C146" s="57">
        <f t="shared" ref="C146:D146" si="87">SUM(C147:C148)</f>
        <v>14500</v>
      </c>
      <c r="D146" s="242">
        <f t="shared" si="87"/>
        <v>0</v>
      </c>
      <c r="E146" s="46"/>
      <c r="F146" s="34"/>
      <c r="G146" s="57"/>
      <c r="H146" s="46"/>
      <c r="I146" s="77"/>
      <c r="J146" s="62"/>
      <c r="K146" s="115"/>
    </row>
    <row r="147" spans="1:11" ht="12" customHeight="1" x14ac:dyDescent="0.15">
      <c r="A147" s="28"/>
      <c r="B147" s="8" t="s">
        <v>139</v>
      </c>
      <c r="C147" s="58">
        <f>SUM(I147:J147)</f>
        <v>14540</v>
      </c>
      <c r="D147" s="243"/>
      <c r="E147" s="35"/>
      <c r="F147" s="35">
        <v>1</v>
      </c>
      <c r="G147" s="58">
        <v>14540</v>
      </c>
      <c r="H147" s="35"/>
      <c r="I147" s="63">
        <f t="shared" ref="I147:I148" si="88">F147*G147</f>
        <v>14540</v>
      </c>
      <c r="J147" s="64"/>
      <c r="K147" s="20" t="s">
        <v>140</v>
      </c>
    </row>
    <row r="148" spans="1:11" ht="12" customHeight="1" thickBot="1" x14ac:dyDescent="0.2">
      <c r="A148" s="29" t="str">
        <f t="shared" ref="A148" si="89">IF(B148&lt;&gt;"","",0)</f>
        <v/>
      </c>
      <c r="B148" s="23" t="s">
        <v>48</v>
      </c>
      <c r="C148" s="58">
        <f>SUM(I148:J148)</f>
        <v>-40</v>
      </c>
      <c r="D148" s="244"/>
      <c r="E148" s="35"/>
      <c r="F148" s="36">
        <v>1</v>
      </c>
      <c r="G148" s="59">
        <v>-40</v>
      </c>
      <c r="H148" s="35"/>
      <c r="I148" s="63">
        <f t="shared" si="88"/>
        <v>-40</v>
      </c>
      <c r="J148" s="66"/>
      <c r="K148" s="21"/>
    </row>
    <row r="149" spans="1:11" s="5" customFormat="1" ht="12" customHeight="1" x14ac:dyDescent="0.15">
      <c r="A149" s="43">
        <v>3930</v>
      </c>
      <c r="B149" s="44" t="s">
        <v>33</v>
      </c>
      <c r="C149" s="57">
        <f t="shared" ref="C149" si="90">SUM(C150:C151)</f>
        <v>3600</v>
      </c>
      <c r="D149" s="242">
        <f t="shared" ref="D149" si="91">SUM(D150:D151)</f>
        <v>0</v>
      </c>
      <c r="E149" s="46"/>
      <c r="F149" s="34"/>
      <c r="G149" s="57"/>
      <c r="H149" s="46"/>
      <c r="I149" s="77"/>
      <c r="J149" s="62"/>
      <c r="K149" s="115"/>
    </row>
    <row r="150" spans="1:11" ht="12" customHeight="1" x14ac:dyDescent="0.15">
      <c r="A150" s="28"/>
      <c r="B150" s="8" t="s">
        <v>137</v>
      </c>
      <c r="C150" s="58">
        <f>SUM(I150:J150)</f>
        <v>3631.6</v>
      </c>
      <c r="D150" s="243"/>
      <c r="E150" s="35"/>
      <c r="F150" s="35">
        <v>1</v>
      </c>
      <c r="G150" s="58">
        <v>3631.6</v>
      </c>
      <c r="H150" s="35"/>
      <c r="I150" s="63">
        <f t="shared" ref="I150:I151" si="92">F150*G150</f>
        <v>3631.6</v>
      </c>
      <c r="J150" s="64"/>
      <c r="K150" s="20" t="s">
        <v>141</v>
      </c>
    </row>
    <row r="151" spans="1:11" ht="12" customHeight="1" thickBot="1" x14ac:dyDescent="0.2">
      <c r="A151" s="29" t="str">
        <f t="shared" ref="A151" si="93">IF(B151&lt;&gt;"","",0)</f>
        <v/>
      </c>
      <c r="B151" s="23" t="s">
        <v>48</v>
      </c>
      <c r="C151" s="58">
        <f>SUM(I151:J151)</f>
        <v>-31.6</v>
      </c>
      <c r="D151" s="244"/>
      <c r="E151" s="35"/>
      <c r="F151" s="36">
        <v>1</v>
      </c>
      <c r="G151" s="59">
        <v>-31.6</v>
      </c>
      <c r="H151" s="35"/>
      <c r="I151" s="63">
        <f t="shared" si="92"/>
        <v>-31.6</v>
      </c>
      <c r="J151" s="66"/>
      <c r="K151" s="21"/>
    </row>
    <row r="152" spans="1:11" s="5" customFormat="1" ht="12" customHeight="1" x14ac:dyDescent="0.15">
      <c r="A152" s="43">
        <v>4210</v>
      </c>
      <c r="B152" s="44" t="s">
        <v>34</v>
      </c>
      <c r="C152" s="57">
        <f t="shared" ref="C152" si="94">SUM(C153:C154)</f>
        <v>-9000</v>
      </c>
      <c r="D152" s="242">
        <f t="shared" ref="D152" si="95">SUM(D153:D154)</f>
        <v>0</v>
      </c>
      <c r="E152" s="46"/>
      <c r="F152" s="34"/>
      <c r="G152" s="57"/>
      <c r="H152" s="46"/>
      <c r="I152" s="77"/>
      <c r="J152" s="62"/>
      <c r="K152" s="19"/>
    </row>
    <row r="153" spans="1:11" ht="12" customHeight="1" x14ac:dyDescent="0.15">
      <c r="A153" s="28"/>
      <c r="B153" s="8" t="s">
        <v>80</v>
      </c>
      <c r="C153" s="58">
        <f>SUM(I153:J153)</f>
        <v>-9000</v>
      </c>
      <c r="D153" s="243"/>
      <c r="E153" s="35"/>
      <c r="F153" s="35">
        <v>1</v>
      </c>
      <c r="G153" s="58">
        <v>-9000</v>
      </c>
      <c r="H153" s="35"/>
      <c r="I153" s="63"/>
      <c r="J153" s="64">
        <f>F153*G153</f>
        <v>-9000</v>
      </c>
      <c r="K153" s="20"/>
    </row>
    <row r="154" spans="1:11" ht="12" customHeight="1" thickBot="1" x14ac:dyDescent="0.2">
      <c r="A154" s="29" t="str">
        <f t="shared" ref="A154" si="96">IF(B154&lt;&gt;"","",0)</f>
        <v/>
      </c>
      <c r="B154" s="23" t="s">
        <v>48</v>
      </c>
      <c r="C154" s="58">
        <f>SUM(I154:J154)</f>
        <v>0</v>
      </c>
      <c r="D154" s="244"/>
      <c r="E154" s="35"/>
      <c r="F154" s="36"/>
      <c r="G154" s="59"/>
      <c r="H154" s="35"/>
      <c r="I154" s="63">
        <f t="shared" ref="I154" si="97">F154*G154</f>
        <v>0</v>
      </c>
      <c r="J154" s="66"/>
      <c r="K154" s="21"/>
    </row>
    <row r="155" spans="1:11" s="5" customFormat="1" ht="12" customHeight="1" x14ac:dyDescent="0.15">
      <c r="A155" s="43">
        <v>4240</v>
      </c>
      <c r="B155" s="44" t="s">
        <v>35</v>
      </c>
      <c r="C155" s="57">
        <f t="shared" ref="C155" si="98">SUM(C156:C158)</f>
        <v>-2900</v>
      </c>
      <c r="D155" s="242">
        <f t="shared" ref="D155" si="99">SUM(D156:D158)</f>
        <v>0</v>
      </c>
      <c r="E155" s="46"/>
      <c r="F155" s="34"/>
      <c r="G155" s="57"/>
      <c r="H155" s="46"/>
      <c r="I155" s="77"/>
      <c r="J155" s="62"/>
      <c r="K155" s="19"/>
    </row>
    <row r="156" spans="1:11" ht="12" customHeight="1" x14ac:dyDescent="0.15">
      <c r="A156" s="28"/>
      <c r="B156" s="8" t="s">
        <v>123</v>
      </c>
      <c r="C156" s="58">
        <f>SUM(I156:J156)</f>
        <v>-1200</v>
      </c>
      <c r="D156" s="243"/>
      <c r="E156" s="35"/>
      <c r="F156" s="35">
        <v>4</v>
      </c>
      <c r="G156" s="58">
        <v>-300</v>
      </c>
      <c r="H156" s="35"/>
      <c r="I156" s="63">
        <f t="shared" ref="I156:I158" si="100">F156*G156</f>
        <v>-1200</v>
      </c>
      <c r="J156" s="64"/>
      <c r="K156" s="20"/>
    </row>
    <row r="157" spans="1:11" ht="12" customHeight="1" x14ac:dyDescent="0.15">
      <c r="A157" s="28"/>
      <c r="B157" s="8" t="s">
        <v>180</v>
      </c>
      <c r="C157" s="58">
        <f>SUM(I157:J157)</f>
        <v>-1700</v>
      </c>
      <c r="D157" s="243"/>
      <c r="E157" s="35"/>
      <c r="F157" s="35">
        <v>1</v>
      </c>
      <c r="G157" s="58">
        <v>-1700</v>
      </c>
      <c r="H157" s="35"/>
      <c r="I157" s="63">
        <f>F157*G157</f>
        <v>-1700</v>
      </c>
      <c r="J157" s="64"/>
      <c r="K157" s="20"/>
    </row>
    <row r="158" spans="1:11" ht="12" customHeight="1" thickBot="1" x14ac:dyDescent="0.2">
      <c r="A158" s="29" t="str">
        <f t="shared" ref="A158" si="101">IF(B158&lt;&gt;"","",0)</f>
        <v/>
      </c>
      <c r="B158" s="23" t="s">
        <v>48</v>
      </c>
      <c r="C158" s="58">
        <f>SUM(I158:J158)</f>
        <v>0</v>
      </c>
      <c r="D158" s="244"/>
      <c r="E158" s="35"/>
      <c r="F158" s="36"/>
      <c r="G158" s="59"/>
      <c r="H158" s="35"/>
      <c r="I158" s="63">
        <f t="shared" si="100"/>
        <v>0</v>
      </c>
      <c r="J158" s="66"/>
      <c r="K158" s="21"/>
    </row>
    <row r="159" spans="1:11" s="5" customFormat="1" ht="12" customHeight="1" x14ac:dyDescent="0.15">
      <c r="A159" s="43">
        <v>4250</v>
      </c>
      <c r="B159" s="44" t="s">
        <v>36</v>
      </c>
      <c r="C159" s="57">
        <f t="shared" ref="C159" si="102">SUM(C160:C161)</f>
        <v>0</v>
      </c>
      <c r="D159" s="242">
        <f t="shared" ref="D159" si="103">SUM(D160:D161)</f>
        <v>0</v>
      </c>
      <c r="E159" s="46"/>
      <c r="F159" s="34"/>
      <c r="G159" s="57"/>
      <c r="H159" s="46"/>
      <c r="I159" s="77"/>
      <c r="J159" s="62"/>
      <c r="K159" s="19"/>
    </row>
    <row r="160" spans="1:11" ht="12" customHeight="1" x14ac:dyDescent="0.15">
      <c r="A160" s="28"/>
      <c r="B160" s="8"/>
      <c r="C160" s="58">
        <f>SUM(I160:J160)</f>
        <v>0</v>
      </c>
      <c r="D160" s="243"/>
      <c r="E160" s="35"/>
      <c r="F160" s="35"/>
      <c r="G160" s="58"/>
      <c r="H160" s="35"/>
      <c r="I160" s="63">
        <f t="shared" ref="I160:I161" si="104">F160*G160</f>
        <v>0</v>
      </c>
      <c r="J160" s="64"/>
      <c r="K160" s="20"/>
    </row>
    <row r="161" spans="1:11" ht="12" customHeight="1" thickBot="1" x14ac:dyDescent="0.2">
      <c r="A161" s="29" t="str">
        <f t="shared" ref="A161" si="105">IF(B161&lt;&gt;"","",0)</f>
        <v/>
      </c>
      <c r="B161" s="23" t="s">
        <v>48</v>
      </c>
      <c r="C161" s="58">
        <f>SUM(I161:J161)</f>
        <v>0</v>
      </c>
      <c r="D161" s="244"/>
      <c r="E161" s="35"/>
      <c r="F161" s="36"/>
      <c r="G161" s="59"/>
      <c r="H161" s="35"/>
      <c r="I161" s="63">
        <f t="shared" si="104"/>
        <v>0</v>
      </c>
      <c r="J161" s="66"/>
      <c r="K161" s="21"/>
    </row>
    <row r="162" spans="1:11" s="5" customFormat="1" ht="12" customHeight="1" x14ac:dyDescent="0.15">
      <c r="A162" s="43">
        <v>4260</v>
      </c>
      <c r="B162" s="44" t="s">
        <v>37</v>
      </c>
      <c r="C162" s="57">
        <f t="shared" ref="C162" si="106">SUM(C163:C164)</f>
        <v>0</v>
      </c>
      <c r="D162" s="242">
        <f t="shared" ref="D162" si="107">SUM(D163:D164)</f>
        <v>0</v>
      </c>
      <c r="E162" s="46"/>
      <c r="F162" s="34"/>
      <c r="G162" s="57"/>
      <c r="H162" s="46"/>
      <c r="I162" s="77"/>
      <c r="J162" s="62"/>
      <c r="K162" s="19"/>
    </row>
    <row r="163" spans="1:11" ht="12" customHeight="1" x14ac:dyDescent="0.15">
      <c r="A163" s="28"/>
      <c r="B163" s="8"/>
      <c r="C163" s="58">
        <f>SUM(I163:J163)</f>
        <v>0</v>
      </c>
      <c r="D163" s="243"/>
      <c r="E163" s="35"/>
      <c r="F163" s="35"/>
      <c r="G163" s="58"/>
      <c r="H163" s="35"/>
      <c r="I163" s="63">
        <f t="shared" ref="I163:I164" si="108">F163*G163</f>
        <v>0</v>
      </c>
      <c r="J163" s="56"/>
      <c r="K163" s="20"/>
    </row>
    <row r="164" spans="1:11" ht="12" customHeight="1" thickBot="1" x14ac:dyDescent="0.2">
      <c r="A164" s="29" t="str">
        <f t="shared" ref="A164" si="109">IF(B164&lt;&gt;"","",0)</f>
        <v/>
      </c>
      <c r="B164" s="23" t="s">
        <v>48</v>
      </c>
      <c r="C164" s="58">
        <f>SUM(I164:J164)</f>
        <v>0</v>
      </c>
      <c r="D164" s="244"/>
      <c r="E164" s="35"/>
      <c r="F164" s="36"/>
      <c r="G164" s="59"/>
      <c r="H164" s="35"/>
      <c r="I164" s="63">
        <f t="shared" si="108"/>
        <v>0</v>
      </c>
      <c r="J164" s="68"/>
      <c r="K164" s="21"/>
    </row>
    <row r="165" spans="1:11" s="5" customFormat="1" ht="12" customHeight="1" x14ac:dyDescent="0.15">
      <c r="A165" s="43">
        <v>4270</v>
      </c>
      <c r="B165" s="44" t="s">
        <v>44</v>
      </c>
      <c r="C165" s="57">
        <f>SUM(C166:C167)</f>
        <v>-30000</v>
      </c>
      <c r="D165" s="242">
        <f>SUM(D166:D167)</f>
        <v>0</v>
      </c>
      <c r="E165" s="46"/>
      <c r="F165" s="34"/>
      <c r="G165" s="57"/>
      <c r="H165" s="46"/>
      <c r="I165" s="77"/>
      <c r="J165" s="69"/>
      <c r="K165" s="19"/>
    </row>
    <row r="166" spans="1:11" ht="12" customHeight="1" x14ac:dyDescent="0.15">
      <c r="A166" s="28"/>
      <c r="B166" s="8" t="s">
        <v>144</v>
      </c>
      <c r="C166" s="58">
        <f>SUM(I166:J166)</f>
        <v>-30000</v>
      </c>
      <c r="D166" s="243"/>
      <c r="E166" s="35"/>
      <c r="F166" s="35">
        <v>2</v>
      </c>
      <c r="G166" s="58">
        <v>-15000</v>
      </c>
      <c r="H166" s="35"/>
      <c r="I166" s="55">
        <f>F166*G166</f>
        <v>-30000</v>
      </c>
      <c r="J166" s="56"/>
      <c r="K166" s="20" t="s">
        <v>145</v>
      </c>
    </row>
    <row r="167" spans="1:11" ht="12" customHeight="1" thickBot="1" x14ac:dyDescent="0.2">
      <c r="A167" s="29" t="str">
        <f t="shared" ref="A167" si="110">IF(B167&lt;&gt;"","",0)</f>
        <v/>
      </c>
      <c r="B167" s="23" t="s">
        <v>48</v>
      </c>
      <c r="C167" s="58">
        <f>SUM(I167:J167)</f>
        <v>0</v>
      </c>
      <c r="D167" s="244"/>
      <c r="E167" s="35"/>
      <c r="F167" s="36"/>
      <c r="G167" s="59"/>
      <c r="H167" s="35"/>
      <c r="I167" s="63">
        <f t="shared" ref="I167" si="111">F167*G167</f>
        <v>0</v>
      </c>
      <c r="J167" s="66"/>
      <c r="K167" s="21"/>
    </row>
    <row r="168" spans="1:11" s="5" customFormat="1" ht="12" customHeight="1" x14ac:dyDescent="0.15">
      <c r="A168" s="43">
        <v>5060</v>
      </c>
      <c r="B168" s="44" t="s">
        <v>45</v>
      </c>
      <c r="C168" s="57">
        <f t="shared" ref="C168" si="112">SUM(C169:C170)</f>
        <v>0</v>
      </c>
      <c r="D168" s="242">
        <f t="shared" ref="D168" si="113">SUM(D169:D170)</f>
        <v>0</v>
      </c>
      <c r="E168" s="46"/>
      <c r="F168" s="34"/>
      <c r="G168" s="57"/>
      <c r="H168" s="46"/>
      <c r="I168" s="77"/>
      <c r="J168" s="62"/>
      <c r="K168" s="19"/>
    </row>
    <row r="169" spans="1:11" ht="12" customHeight="1" x14ac:dyDescent="0.15">
      <c r="A169" s="28"/>
      <c r="B169" s="8"/>
      <c r="C169" s="58">
        <f>SUM(I169:J169)</f>
        <v>0</v>
      </c>
      <c r="D169" s="243"/>
      <c r="E169" s="35"/>
      <c r="F169" s="35"/>
      <c r="G169" s="58"/>
      <c r="H169" s="35"/>
      <c r="I169" s="63">
        <f t="shared" ref="I169:I170" si="114">F169*G169</f>
        <v>0</v>
      </c>
      <c r="J169" s="64"/>
      <c r="K169" s="20"/>
    </row>
    <row r="170" spans="1:11" ht="12" customHeight="1" thickBot="1" x14ac:dyDescent="0.2">
      <c r="A170" s="29"/>
      <c r="B170" s="23" t="s">
        <v>48</v>
      </c>
      <c r="C170" s="59">
        <f>SUM(I170:J170)</f>
        <v>0</v>
      </c>
      <c r="D170" s="244"/>
      <c r="E170" s="35"/>
      <c r="F170" s="36"/>
      <c r="G170" s="59"/>
      <c r="H170" s="35"/>
      <c r="I170" s="65">
        <f t="shared" si="114"/>
        <v>0</v>
      </c>
      <c r="J170" s="66"/>
      <c r="K170" s="21"/>
    </row>
    <row r="171" spans="1:11" ht="12" customHeight="1" x14ac:dyDescent="0.15">
      <c r="A171" s="15"/>
      <c r="B171" s="16"/>
    </row>
    <row r="172" spans="1:11" ht="12" customHeight="1" x14ac:dyDescent="0.15">
      <c r="A172" s="15"/>
      <c r="B172" s="16"/>
    </row>
    <row r="173" spans="1:11" s="120" customFormat="1" ht="12" customHeight="1" x14ac:dyDescent="0.15">
      <c r="A173" s="158" t="s">
        <v>5</v>
      </c>
      <c r="B173" s="125"/>
      <c r="C173" s="123"/>
      <c r="D173" s="246"/>
      <c r="E173" s="122"/>
      <c r="F173" s="123"/>
      <c r="G173" s="123"/>
      <c r="H173" s="122"/>
      <c r="I173" s="121"/>
      <c r="J173" s="121"/>
      <c r="K173" s="121"/>
    </row>
    <row r="174" spans="1:11" s="120" customFormat="1" ht="12" customHeight="1" thickBot="1" x14ac:dyDescent="0.2">
      <c r="A174" s="126"/>
      <c r="B174" s="125"/>
      <c r="C174" s="123"/>
      <c r="D174" s="246"/>
      <c r="E174" s="122"/>
      <c r="F174" s="123"/>
      <c r="G174" s="123"/>
      <c r="H174" s="122"/>
      <c r="I174" s="121"/>
      <c r="J174" s="257"/>
      <c r="K174" s="121"/>
    </row>
    <row r="175" spans="1:11" s="120" customFormat="1" ht="12" customHeight="1" x14ac:dyDescent="0.15">
      <c r="A175" s="157" t="s">
        <v>0</v>
      </c>
      <c r="B175" s="156"/>
      <c r="C175" s="356" t="s">
        <v>41</v>
      </c>
      <c r="D175" s="357"/>
      <c r="E175" s="155"/>
      <c r="F175" s="356" t="s">
        <v>124</v>
      </c>
      <c r="G175" s="358"/>
      <c r="H175" s="358"/>
      <c r="I175" s="359"/>
      <c r="J175" s="223"/>
    </row>
    <row r="176" spans="1:11" s="120" customFormat="1" ht="12" customHeight="1" x14ac:dyDescent="0.15">
      <c r="A176" s="152"/>
      <c r="B176" s="151"/>
      <c r="C176" s="147" t="s">
        <v>3</v>
      </c>
      <c r="D176" s="150" t="s">
        <v>4</v>
      </c>
      <c r="E176" s="149"/>
      <c r="F176" s="147" t="s">
        <v>125</v>
      </c>
      <c r="G176" s="147" t="s">
        <v>131</v>
      </c>
      <c r="H176" s="148"/>
      <c r="I176" s="146" t="s">
        <v>6</v>
      </c>
      <c r="J176" s="223"/>
    </row>
    <row r="177" spans="1:11" s="120" customFormat="1" ht="12" customHeight="1" x14ac:dyDescent="0.15">
      <c r="A177" s="145" t="s">
        <v>1</v>
      </c>
      <c r="B177" s="145"/>
      <c r="C177" s="144">
        <v>6191</v>
      </c>
      <c r="D177" s="143">
        <f>C177/C178*D178</f>
        <v>1</v>
      </c>
      <c r="E177" s="142"/>
      <c r="F177" s="139">
        <f>ROUND(($I$13*D177)*20,0)/20</f>
        <v>326500</v>
      </c>
      <c r="G177" s="139">
        <f>J13</f>
        <v>50700</v>
      </c>
      <c r="H177" s="141"/>
      <c r="I177" s="261">
        <f>F177+G177</f>
        <v>377200</v>
      </c>
      <c r="J177" s="258"/>
    </row>
    <row r="178" spans="1:11" s="120" customFormat="1" ht="12" customHeight="1" thickBot="1" x14ac:dyDescent="0.2">
      <c r="A178" s="137" t="s">
        <v>6</v>
      </c>
      <c r="B178" s="136"/>
      <c r="C178" s="135">
        <f>SUM(C177:C177)</f>
        <v>6191</v>
      </c>
      <c r="D178" s="134">
        <v>1</v>
      </c>
      <c r="E178" s="133"/>
      <c r="F178" s="132">
        <f>SUM(F177:F177)</f>
        <v>326500</v>
      </c>
      <c r="G178" s="131"/>
      <c r="H178" s="130"/>
      <c r="I178" s="262"/>
      <c r="J178" s="259"/>
    </row>
    <row r="179" spans="1:11" s="120" customFormat="1" ht="12" customHeight="1" x14ac:dyDescent="0.15">
      <c r="A179" s="126" t="s">
        <v>40</v>
      </c>
      <c r="B179" s="125"/>
      <c r="C179" s="123"/>
      <c r="D179" s="246"/>
      <c r="E179" s="122"/>
      <c r="F179" s="123"/>
      <c r="G179" s="123"/>
      <c r="H179" s="122"/>
      <c r="J179" s="122"/>
    </row>
    <row r="180" spans="1:11" ht="12" customHeight="1" x14ac:dyDescent="0.15">
      <c r="A180" s="15"/>
      <c r="B180" s="16"/>
      <c r="J180" s="260"/>
    </row>
    <row r="181" spans="1:11" ht="12" customHeight="1" x14ac:dyDescent="0.15">
      <c r="A181" s="15"/>
      <c r="B181" s="16"/>
      <c r="J181" s="260"/>
    </row>
    <row r="182" spans="1:11" s="120" customFormat="1" ht="12" customHeight="1" x14ac:dyDescent="0.15">
      <c r="A182" s="158" t="s">
        <v>151</v>
      </c>
      <c r="B182" s="125"/>
      <c r="C182" s="123"/>
      <c r="D182" s="246"/>
      <c r="E182" s="122"/>
      <c r="F182" s="123"/>
      <c r="G182" s="123"/>
      <c r="H182" s="122"/>
    </row>
    <row r="183" spans="1:11" s="120" customFormat="1" ht="12" customHeight="1" thickBot="1" x14ac:dyDescent="0.2">
      <c r="A183" s="126"/>
      <c r="B183" s="125"/>
      <c r="C183" s="123"/>
      <c r="D183" s="246"/>
      <c r="E183" s="122"/>
      <c r="F183" s="123"/>
      <c r="G183" s="123"/>
      <c r="H183" s="122"/>
    </row>
    <row r="184" spans="1:11" s="120" customFormat="1" ht="12" customHeight="1" x14ac:dyDescent="0.15">
      <c r="A184" s="157" t="s">
        <v>0</v>
      </c>
      <c r="B184" s="268"/>
      <c r="C184" s="357" t="s">
        <v>153</v>
      </c>
      <c r="D184" s="360"/>
      <c r="E184" s="155"/>
      <c r="F184" s="360" t="s">
        <v>154</v>
      </c>
      <c r="G184" s="361"/>
      <c r="H184" s="155"/>
      <c r="I184" s="360" t="s">
        <v>155</v>
      </c>
      <c r="J184" s="361"/>
      <c r="K184" s="223"/>
    </row>
    <row r="185" spans="1:11" s="120" customFormat="1" ht="12" customHeight="1" x14ac:dyDescent="0.15">
      <c r="A185" s="152"/>
      <c r="B185" s="269"/>
      <c r="C185" s="362" t="s">
        <v>152</v>
      </c>
      <c r="D185" s="363"/>
      <c r="E185" s="149"/>
      <c r="F185" s="363" t="s">
        <v>152</v>
      </c>
      <c r="G185" s="364"/>
      <c r="H185" s="149"/>
      <c r="I185" s="363" t="s">
        <v>152</v>
      </c>
      <c r="J185" s="364"/>
      <c r="K185" s="223"/>
    </row>
    <row r="186" spans="1:11" s="120" customFormat="1" ht="12" customHeight="1" x14ac:dyDescent="0.15">
      <c r="A186" s="145" t="s">
        <v>1</v>
      </c>
      <c r="B186" s="265"/>
      <c r="C186" s="368">
        <f>I11/C178</f>
        <v>58.052010983685996</v>
      </c>
      <c r="D186" s="369"/>
      <c r="E186" s="142"/>
      <c r="F186" s="369">
        <f>F178/C178</f>
        <v>52.737845259247294</v>
      </c>
      <c r="G186" s="370"/>
      <c r="H186" s="142"/>
      <c r="I186" s="369">
        <f>I177/C177</f>
        <v>60.927152317880797</v>
      </c>
      <c r="J186" s="370"/>
      <c r="K186" s="258"/>
    </row>
    <row r="187" spans="1:11" ht="12" customHeight="1" x14ac:dyDescent="0.15">
      <c r="A187" s="15"/>
      <c r="B187" s="16"/>
    </row>
    <row r="188" spans="1:11" ht="12" customHeight="1" x14ac:dyDescent="0.15">
      <c r="A188" s="15"/>
      <c r="B188" s="16"/>
    </row>
    <row r="189" spans="1:11" ht="12" customHeight="1" x14ac:dyDescent="0.15">
      <c r="A189" s="15"/>
      <c r="B189" s="16"/>
    </row>
    <row r="190" spans="1:11" ht="12" customHeight="1" x14ac:dyDescent="0.15">
      <c r="A190" s="15"/>
      <c r="B190" s="16"/>
    </row>
    <row r="191" spans="1:11" ht="12" customHeight="1" x14ac:dyDescent="0.15">
      <c r="A191" s="15"/>
      <c r="B191" s="16"/>
    </row>
    <row r="192" spans="1:11" ht="12" customHeight="1" x14ac:dyDescent="0.15">
      <c r="A192" s="15"/>
      <c r="B192" s="16"/>
    </row>
    <row r="193" spans="1:2" ht="12" customHeight="1" x14ac:dyDescent="0.15">
      <c r="A193" s="15"/>
      <c r="B193" s="16"/>
    </row>
    <row r="194" spans="1:2" ht="12" customHeight="1" x14ac:dyDescent="0.15">
      <c r="A194" s="15"/>
      <c r="B194" s="16"/>
    </row>
    <row r="195" spans="1:2" ht="12" customHeight="1" x14ac:dyDescent="0.15">
      <c r="A195" s="15"/>
      <c r="B195" s="16"/>
    </row>
    <row r="196" spans="1:2" ht="12" customHeight="1" x14ac:dyDescent="0.15">
      <c r="A196" s="15"/>
      <c r="B196" s="16"/>
    </row>
    <row r="197" spans="1:2" ht="12" customHeight="1" x14ac:dyDescent="0.15">
      <c r="A197" s="15"/>
      <c r="B197" s="16"/>
    </row>
    <row r="198" spans="1:2" ht="12" customHeight="1" x14ac:dyDescent="0.15">
      <c r="A198" s="15"/>
      <c r="B198" s="16"/>
    </row>
    <row r="199" spans="1:2" ht="12" customHeight="1" x14ac:dyDescent="0.15">
      <c r="A199" s="15"/>
      <c r="B199" s="16"/>
    </row>
    <row r="200" spans="1:2" ht="12" customHeight="1" x14ac:dyDescent="0.15">
      <c r="A200" s="15"/>
      <c r="B200" s="16"/>
    </row>
    <row r="201" spans="1:2" ht="12" customHeight="1" x14ac:dyDescent="0.15">
      <c r="A201" s="15"/>
      <c r="B201" s="16"/>
    </row>
    <row r="202" spans="1:2" ht="12" customHeight="1" x14ac:dyDescent="0.15">
      <c r="A202" s="15"/>
      <c r="B202" s="16"/>
    </row>
    <row r="203" spans="1:2" ht="12" customHeight="1" x14ac:dyDescent="0.15">
      <c r="A203" s="15"/>
      <c r="B203" s="16"/>
    </row>
    <row r="204" spans="1:2" ht="12" customHeight="1" x14ac:dyDescent="0.15">
      <c r="A204" s="15"/>
      <c r="B204" s="16"/>
    </row>
    <row r="205" spans="1:2" ht="12" customHeight="1" x14ac:dyDescent="0.15">
      <c r="A205" s="15"/>
      <c r="B205" s="16"/>
    </row>
    <row r="206" spans="1:2" ht="12" customHeight="1" x14ac:dyDescent="0.15">
      <c r="A206" s="15"/>
      <c r="B206" s="16"/>
    </row>
    <row r="207" spans="1:2" ht="12" customHeight="1" x14ac:dyDescent="0.15">
      <c r="A207" s="15"/>
      <c r="B207" s="16"/>
    </row>
    <row r="208" spans="1:2" ht="12" customHeight="1" x14ac:dyDescent="0.15">
      <c r="A208" s="15"/>
      <c r="B208" s="16"/>
    </row>
    <row r="209" spans="1:2" ht="12" customHeight="1" x14ac:dyDescent="0.15">
      <c r="A209" s="15"/>
      <c r="B209" s="16"/>
    </row>
    <row r="210" spans="1:2" ht="12" customHeight="1" x14ac:dyDescent="0.15">
      <c r="A210" s="15"/>
      <c r="B210" s="16"/>
    </row>
    <row r="211" spans="1:2" ht="12" customHeight="1" x14ac:dyDescent="0.15">
      <c r="A211" s="15"/>
      <c r="B211" s="16"/>
    </row>
    <row r="212" spans="1:2" ht="12" customHeight="1" x14ac:dyDescent="0.15">
      <c r="A212" s="15"/>
      <c r="B212" s="16"/>
    </row>
    <row r="213" spans="1:2" ht="12" customHeight="1" x14ac:dyDescent="0.15">
      <c r="A213" s="15"/>
      <c r="B213" s="16"/>
    </row>
    <row r="214" spans="1:2" ht="12" customHeight="1" x14ac:dyDescent="0.15">
      <c r="A214" s="15"/>
      <c r="B214" s="16"/>
    </row>
    <row r="215" spans="1:2" ht="12" customHeight="1" x14ac:dyDescent="0.15">
      <c r="A215" s="15"/>
      <c r="B215" s="16"/>
    </row>
    <row r="216" spans="1:2" ht="12" customHeight="1" x14ac:dyDescent="0.15">
      <c r="A216" s="15"/>
      <c r="B216" s="16"/>
    </row>
    <row r="217" spans="1:2" ht="12" customHeight="1" x14ac:dyDescent="0.15">
      <c r="A217" s="15"/>
      <c r="B217" s="16"/>
    </row>
    <row r="218" spans="1:2" ht="12" customHeight="1" x14ac:dyDescent="0.15">
      <c r="A218" s="15"/>
      <c r="B218" s="16"/>
    </row>
    <row r="219" spans="1:2" ht="12" customHeight="1" x14ac:dyDescent="0.15">
      <c r="A219" s="15"/>
      <c r="B219" s="16"/>
    </row>
    <row r="220" spans="1:2" ht="12" customHeight="1" x14ac:dyDescent="0.15">
      <c r="A220" s="15"/>
      <c r="B220" s="16"/>
    </row>
    <row r="221" spans="1:2" ht="12" customHeight="1" x14ac:dyDescent="0.15">
      <c r="A221" s="15"/>
      <c r="B221" s="16"/>
    </row>
    <row r="222" spans="1:2" ht="12" customHeight="1" x14ac:dyDescent="0.15">
      <c r="A222" s="15"/>
      <c r="B222" s="16"/>
    </row>
    <row r="223" spans="1:2" ht="12" customHeight="1" x14ac:dyDescent="0.15">
      <c r="A223" s="15"/>
      <c r="B223" s="16"/>
    </row>
    <row r="224" spans="1:2" ht="12" customHeight="1" x14ac:dyDescent="0.15">
      <c r="A224" s="15"/>
      <c r="B224" s="16"/>
    </row>
    <row r="225" spans="1:2" ht="12" customHeight="1" x14ac:dyDescent="0.15">
      <c r="A225" s="15"/>
      <c r="B225" s="16"/>
    </row>
    <row r="226" spans="1:2" ht="12" customHeight="1" x14ac:dyDescent="0.15">
      <c r="A226" s="15"/>
      <c r="B226" s="16"/>
    </row>
    <row r="227" spans="1:2" ht="12" customHeight="1" x14ac:dyDescent="0.15">
      <c r="A227" s="15"/>
      <c r="B227" s="16"/>
    </row>
    <row r="228" spans="1:2" ht="12" customHeight="1" x14ac:dyDescent="0.15">
      <c r="A228" s="15"/>
      <c r="B228" s="16"/>
    </row>
    <row r="229" spans="1:2" ht="12" customHeight="1" x14ac:dyDescent="0.15">
      <c r="A229" s="15"/>
      <c r="B229" s="16"/>
    </row>
    <row r="230" spans="1:2" ht="12" customHeight="1" x14ac:dyDescent="0.15">
      <c r="A230" s="15"/>
      <c r="B230" s="16"/>
    </row>
    <row r="231" spans="1:2" ht="12" customHeight="1" x14ac:dyDescent="0.15">
      <c r="A231" s="15"/>
      <c r="B231" s="16"/>
    </row>
    <row r="232" spans="1:2" ht="12" customHeight="1" x14ac:dyDescent="0.15">
      <c r="A232" s="15"/>
      <c r="B232" s="16"/>
    </row>
    <row r="233" spans="1:2" ht="12" customHeight="1" x14ac:dyDescent="0.15">
      <c r="A233" s="15"/>
      <c r="B233" s="16"/>
    </row>
    <row r="234" spans="1:2" ht="12" customHeight="1" x14ac:dyDescent="0.15">
      <c r="A234" s="15"/>
      <c r="B234" s="16"/>
    </row>
    <row r="235" spans="1:2" ht="12" customHeight="1" x14ac:dyDescent="0.15">
      <c r="A235" s="15"/>
      <c r="B235" s="16"/>
    </row>
    <row r="236" spans="1:2" ht="12" customHeight="1" x14ac:dyDescent="0.15">
      <c r="A236" s="15"/>
      <c r="B236" s="16"/>
    </row>
    <row r="237" spans="1:2" ht="12" customHeight="1" x14ac:dyDescent="0.15">
      <c r="A237" s="15"/>
      <c r="B237" s="16"/>
    </row>
    <row r="238" spans="1:2" ht="12" customHeight="1" x14ac:dyDescent="0.15">
      <c r="A238" s="15"/>
      <c r="B238" s="16"/>
    </row>
    <row r="239" spans="1:2" ht="12" customHeight="1" x14ac:dyDescent="0.15">
      <c r="A239" s="15"/>
      <c r="B239" s="16"/>
    </row>
    <row r="240" spans="1:2" ht="12" customHeight="1" x14ac:dyDescent="0.15">
      <c r="A240" s="15"/>
      <c r="B240" s="16"/>
    </row>
    <row r="241" spans="1:2" ht="12" customHeight="1" x14ac:dyDescent="0.15">
      <c r="A241" s="15"/>
      <c r="B241" s="16"/>
    </row>
    <row r="242" spans="1:2" ht="12" customHeight="1" x14ac:dyDescent="0.15">
      <c r="A242" s="15"/>
      <c r="B242" s="16"/>
    </row>
    <row r="243" spans="1:2" ht="12" customHeight="1" x14ac:dyDescent="0.15">
      <c r="A243" s="15"/>
      <c r="B243" s="16"/>
    </row>
    <row r="244" spans="1:2" ht="12" customHeight="1" x14ac:dyDescent="0.15">
      <c r="A244" s="15"/>
      <c r="B244" s="16"/>
    </row>
    <row r="245" spans="1:2" ht="12" customHeight="1" x14ac:dyDescent="0.15">
      <c r="A245" s="15"/>
      <c r="B245" s="16"/>
    </row>
    <row r="246" spans="1:2" ht="12" customHeight="1" x14ac:dyDescent="0.15">
      <c r="A246" s="15"/>
      <c r="B246" s="16"/>
    </row>
    <row r="247" spans="1:2" ht="12" customHeight="1" x14ac:dyDescent="0.15">
      <c r="A247" s="15"/>
      <c r="B247" s="16"/>
    </row>
    <row r="248" spans="1:2" ht="12" customHeight="1" x14ac:dyDescent="0.15">
      <c r="A248" s="15"/>
      <c r="B248" s="16"/>
    </row>
    <row r="249" spans="1:2" ht="12" customHeight="1" x14ac:dyDescent="0.15">
      <c r="A249" s="15"/>
      <c r="B249" s="16"/>
    </row>
    <row r="250" spans="1:2" ht="12" customHeight="1" x14ac:dyDescent="0.15">
      <c r="A250" s="15"/>
      <c r="B250" s="16"/>
    </row>
    <row r="251" spans="1:2" ht="12" customHeight="1" x14ac:dyDescent="0.15">
      <c r="A251" s="15"/>
      <c r="B251" s="16"/>
    </row>
    <row r="252" spans="1:2" ht="12" customHeight="1" x14ac:dyDescent="0.15">
      <c r="A252" s="15"/>
      <c r="B252" s="16"/>
    </row>
    <row r="253" spans="1:2" ht="12" customHeight="1" x14ac:dyDescent="0.15">
      <c r="A253" s="15"/>
      <c r="B253" s="16"/>
    </row>
    <row r="254" spans="1:2" ht="12" customHeight="1" x14ac:dyDescent="0.15">
      <c r="A254" s="15"/>
      <c r="B254" s="16"/>
    </row>
    <row r="255" spans="1:2" ht="12" customHeight="1" x14ac:dyDescent="0.15">
      <c r="A255" s="15"/>
      <c r="B255" s="16"/>
    </row>
    <row r="256" spans="1:2" ht="12" customHeight="1" x14ac:dyDescent="0.15">
      <c r="A256" s="15"/>
      <c r="B256" s="16"/>
    </row>
    <row r="257" spans="1:2" ht="12" customHeight="1" x14ac:dyDescent="0.15">
      <c r="A257" s="15"/>
      <c r="B257" s="16"/>
    </row>
    <row r="258" spans="1:2" ht="12" customHeight="1" x14ac:dyDescent="0.15">
      <c r="A258" s="15"/>
      <c r="B258" s="16"/>
    </row>
    <row r="259" spans="1:2" ht="12" customHeight="1" x14ac:dyDescent="0.15">
      <c r="A259" s="15"/>
      <c r="B259" s="16"/>
    </row>
    <row r="260" spans="1:2" ht="12" customHeight="1" x14ac:dyDescent="0.15">
      <c r="A260" s="15"/>
      <c r="B260" s="16"/>
    </row>
    <row r="261" spans="1:2" ht="12" customHeight="1" x14ac:dyDescent="0.15">
      <c r="A261" s="15"/>
      <c r="B261" s="16"/>
    </row>
    <row r="262" spans="1:2" ht="12" customHeight="1" x14ac:dyDescent="0.15">
      <c r="A262" s="15"/>
      <c r="B262" s="16"/>
    </row>
    <row r="263" spans="1:2" ht="12" customHeight="1" x14ac:dyDescent="0.15">
      <c r="A263" s="15"/>
      <c r="B263" s="16"/>
    </row>
    <row r="264" spans="1:2" ht="12" customHeight="1" x14ac:dyDescent="0.15">
      <c r="A264" s="15"/>
      <c r="B264" s="16"/>
    </row>
    <row r="265" spans="1:2" ht="12" customHeight="1" x14ac:dyDescent="0.15">
      <c r="A265" s="15"/>
      <c r="B265" s="16"/>
    </row>
    <row r="266" spans="1:2" ht="12" customHeight="1" x14ac:dyDescent="0.15">
      <c r="A266" s="15"/>
      <c r="B266" s="16"/>
    </row>
    <row r="267" spans="1:2" ht="12" customHeight="1" x14ac:dyDescent="0.15"/>
    <row r="268" spans="1:2" ht="12" customHeight="1" x14ac:dyDescent="0.15"/>
    <row r="269" spans="1:2" ht="12" customHeight="1" x14ac:dyDescent="0.15"/>
    <row r="270" spans="1:2" ht="12" customHeight="1" x14ac:dyDescent="0.15"/>
    <row r="271" spans="1:2" ht="12" customHeight="1" x14ac:dyDescent="0.15"/>
    <row r="272" spans="1:2" ht="12" customHeight="1" x14ac:dyDescent="0.15"/>
    <row r="273" ht="12" customHeight="1" x14ac:dyDescent="0.15"/>
    <row r="274" ht="12" customHeight="1" x14ac:dyDescent="0.15"/>
    <row r="275" ht="12" customHeight="1" x14ac:dyDescent="0.15"/>
    <row r="276" ht="12" customHeight="1" x14ac:dyDescent="0.15"/>
    <row r="277" ht="12" customHeight="1" x14ac:dyDescent="0.15"/>
    <row r="278" ht="12" customHeight="1" x14ac:dyDescent="0.15"/>
    <row r="279" ht="12" customHeight="1" x14ac:dyDescent="0.15"/>
    <row r="280" ht="12" customHeight="1" x14ac:dyDescent="0.15"/>
    <row r="281" ht="12" customHeight="1" x14ac:dyDescent="0.15"/>
    <row r="282" ht="12" customHeight="1" x14ac:dyDescent="0.15"/>
    <row r="283" ht="12" customHeight="1" x14ac:dyDescent="0.15"/>
    <row r="284" ht="12" customHeight="1" x14ac:dyDescent="0.15"/>
  </sheetData>
  <sheetProtection algorithmName="SHA-512" hashValue="9jRqnlbeTdyh54F+YLwECfmKEr7nxjkjGjXWsPPXTxF8hXM1TnILvp5olMzgAvKcTuE1xBt/GGcKMJ3+TObR3w==" saltValue="YtaIG328rRaDpoGx4bzadw==" spinCount="100000" sheet="1" objects="1" scenarios="1" selectLockedCells="1" selectUnlockedCells="1"/>
  <mergeCells count="11">
    <mergeCell ref="C186:D186"/>
    <mergeCell ref="F186:G186"/>
    <mergeCell ref="C175:D175"/>
    <mergeCell ref="F175:I175"/>
    <mergeCell ref="C184:D184"/>
    <mergeCell ref="F184:G184"/>
    <mergeCell ref="C185:D185"/>
    <mergeCell ref="F185:G185"/>
    <mergeCell ref="I184:J184"/>
    <mergeCell ref="I185:J185"/>
    <mergeCell ref="I186:J186"/>
  </mergeCells>
  <pageMargins left="0.7" right="0.7" top="0.78740157499999996" bottom="0.78740157499999996" header="0.3" footer="0.3"/>
  <pageSetup paperSize="9" orientation="portrait" verticalDpi="0" r:id="rId1"/>
  <ignoredErrors>
    <ignoredError sqref="C49:C60 C62:C63 C68:C69 C72:C73 C76:C81 C92:C94 C97:C99 C102:C107 C109:C111 C119:C121 C158:C170 C20:C46 C18 C123:C142 C145:C146 C149:C156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311"/>
  <sheetViews>
    <sheetView zoomScaleNormal="100" workbookViewId="0">
      <pane ySplit="15" topLeftCell="A16" activePane="bottomLeft" state="frozen"/>
      <selection pane="bottomLeft"/>
    </sheetView>
  </sheetViews>
  <sheetFormatPr baseColWidth="10" defaultColWidth="1" defaultRowHeight="11.25" x14ac:dyDescent="0.15"/>
  <cols>
    <col min="1" max="1" width="10.7109375" style="2" customWidth="1"/>
    <col min="2" max="2" width="64.7109375" style="1" customWidth="1"/>
    <col min="3" max="3" width="11.7109375" style="4" customWidth="1"/>
    <col min="4" max="4" width="11.7109375" style="236" customWidth="1"/>
    <col min="5" max="5" width="2.7109375" style="7" customWidth="1"/>
    <col min="6" max="7" width="11.7109375" style="4" customWidth="1"/>
    <col min="8" max="8" width="2.7109375" style="7" customWidth="1"/>
    <col min="9" max="11" width="11.7109375" style="3" customWidth="1"/>
    <col min="12" max="12" width="64.7109375" style="1" customWidth="1"/>
    <col min="13" max="376" width="12.7109375" style="1" customWidth="1"/>
    <col min="377" max="16384" width="1" style="1"/>
  </cols>
  <sheetData>
    <row r="1" spans="1:12" ht="12" customHeight="1" x14ac:dyDescent="0.15"/>
    <row r="2" spans="1:12" ht="12" customHeight="1" x14ac:dyDescent="0.15"/>
    <row r="3" spans="1:12" ht="12" customHeight="1" x14ac:dyDescent="0.15"/>
    <row r="4" spans="1:12" ht="12" customHeight="1" x14ac:dyDescent="0.15"/>
    <row r="5" spans="1:12" ht="12" customHeight="1" x14ac:dyDescent="0.15"/>
    <row r="6" spans="1:12" ht="12" customHeight="1" x14ac:dyDescent="0.15"/>
    <row r="7" spans="1:12" ht="12" customHeight="1" x14ac:dyDescent="0.15">
      <c r="A7" s="5" t="s">
        <v>42</v>
      </c>
    </row>
    <row r="8" spans="1:12" ht="12" customHeight="1" thickBot="1" x14ac:dyDescent="0.2"/>
    <row r="9" spans="1:12" s="9" customFormat="1" ht="12" customHeight="1" x14ac:dyDescent="0.2">
      <c r="A9" s="27" t="s">
        <v>2</v>
      </c>
      <c r="B9" s="6" t="s">
        <v>81</v>
      </c>
      <c r="C9" s="30" t="s">
        <v>86</v>
      </c>
      <c r="D9" s="237" t="s">
        <v>87</v>
      </c>
      <c r="E9" s="48"/>
      <c r="F9" s="52"/>
      <c r="G9" s="52"/>
      <c r="H9" s="50"/>
      <c r="I9" s="38" t="s">
        <v>85</v>
      </c>
      <c r="J9" s="38" t="s">
        <v>82</v>
      </c>
      <c r="K9" s="38" t="s">
        <v>83</v>
      </c>
      <c r="L9" s="12" t="s">
        <v>84</v>
      </c>
    </row>
    <row r="10" spans="1:12" s="9" customFormat="1" ht="12" customHeight="1" x14ac:dyDescent="0.2">
      <c r="A10" s="24"/>
      <c r="B10" s="10"/>
      <c r="C10" s="31"/>
      <c r="D10" s="238"/>
      <c r="E10" s="48"/>
      <c r="F10" s="52"/>
      <c r="G10" s="52"/>
      <c r="H10" s="50"/>
      <c r="I10" s="39"/>
      <c r="J10" s="39" t="s">
        <v>179</v>
      </c>
      <c r="K10" s="39"/>
      <c r="L10" s="13"/>
    </row>
    <row r="11" spans="1:12" s="9" customFormat="1" ht="12" customHeight="1" thickBot="1" x14ac:dyDescent="0.25">
      <c r="A11" s="25"/>
      <c r="B11" s="11"/>
      <c r="C11" s="32" t="s">
        <v>88</v>
      </c>
      <c r="D11" s="239" t="s">
        <v>88</v>
      </c>
      <c r="E11" s="48"/>
      <c r="F11" s="52"/>
      <c r="G11" s="52"/>
      <c r="H11" s="50"/>
      <c r="I11" s="32" t="s">
        <v>88</v>
      </c>
      <c r="J11" s="32" t="s">
        <v>88</v>
      </c>
      <c r="K11" s="32" t="s">
        <v>88</v>
      </c>
      <c r="L11" s="14" t="s">
        <v>190</v>
      </c>
    </row>
    <row r="12" spans="1:12" ht="12" customHeight="1" x14ac:dyDescent="0.15">
      <c r="A12" s="26" t="s">
        <v>6</v>
      </c>
      <c r="B12" s="5" t="s">
        <v>89</v>
      </c>
      <c r="C12" s="54">
        <f>SUM(I12:K12)</f>
        <v>603500</v>
      </c>
      <c r="D12" s="240"/>
      <c r="E12" s="49"/>
      <c r="F12" s="7"/>
      <c r="G12" s="7"/>
      <c r="H12" s="51"/>
      <c r="I12" s="55">
        <f>SUM(I16:I157)</f>
        <v>570800</v>
      </c>
      <c r="J12" s="56">
        <f>SUM(J16:J157)</f>
        <v>32700</v>
      </c>
      <c r="K12" s="304">
        <f>SUM(K16:K157)</f>
        <v>0</v>
      </c>
      <c r="L12" s="76"/>
    </row>
    <row r="13" spans="1:12" ht="12" customHeight="1" x14ac:dyDescent="0.15">
      <c r="A13" s="26"/>
      <c r="B13" s="5" t="s">
        <v>90</v>
      </c>
      <c r="C13" s="54">
        <f>SUM(I13:K13)</f>
        <v>-89800</v>
      </c>
      <c r="D13" s="240"/>
      <c r="E13" s="49"/>
      <c r="F13" s="7"/>
      <c r="G13" s="7"/>
      <c r="H13" s="51"/>
      <c r="I13" s="55">
        <f>SUM(I158:I176)</f>
        <v>-80800</v>
      </c>
      <c r="J13" s="56">
        <f>SUM(J158:J176)</f>
        <v>-9000</v>
      </c>
      <c r="K13" s="304">
        <f>SUM(K158:K176)</f>
        <v>0</v>
      </c>
      <c r="L13" s="41"/>
    </row>
    <row r="14" spans="1:12" ht="12" customHeight="1" thickBot="1" x14ac:dyDescent="0.2">
      <c r="A14" s="26"/>
      <c r="B14" s="5" t="s">
        <v>91</v>
      </c>
      <c r="C14" s="54">
        <f>SUM(C12:C13)</f>
        <v>513700</v>
      </c>
      <c r="D14" s="240"/>
      <c r="E14" s="49"/>
      <c r="F14" s="53"/>
      <c r="G14" s="53"/>
      <c r="H14" s="51"/>
      <c r="I14" s="55">
        <f>SUM(I12:I13)</f>
        <v>490000</v>
      </c>
      <c r="J14" s="56">
        <f>SUM(J12:J13)</f>
        <v>23700</v>
      </c>
      <c r="K14" s="304">
        <f>SUM(K12:K13)</f>
        <v>0</v>
      </c>
      <c r="L14" s="42"/>
    </row>
    <row r="15" spans="1:12" ht="12" customHeight="1" thickBot="1" x14ac:dyDescent="0.2">
      <c r="A15" s="27" t="s">
        <v>92</v>
      </c>
      <c r="B15" s="17"/>
      <c r="C15" s="33"/>
      <c r="D15" s="241"/>
      <c r="E15" s="45"/>
      <c r="F15" s="33" t="s">
        <v>93</v>
      </c>
      <c r="G15" s="33" t="s">
        <v>47</v>
      </c>
      <c r="H15" s="45"/>
      <c r="I15" s="40"/>
      <c r="J15" s="40"/>
      <c r="K15" s="40"/>
      <c r="L15" s="18"/>
    </row>
    <row r="16" spans="1:12" s="5" customFormat="1" ht="12" customHeight="1" x14ac:dyDescent="0.15">
      <c r="A16" s="43">
        <v>3000.02</v>
      </c>
      <c r="B16" s="44" t="s">
        <v>8</v>
      </c>
      <c r="C16" s="57">
        <f>SUM(C17:C18)</f>
        <v>600</v>
      </c>
      <c r="D16" s="242">
        <f>SUM(D17:D18)</f>
        <v>0</v>
      </c>
      <c r="E16" s="46"/>
      <c r="F16" s="34"/>
      <c r="G16" s="57"/>
      <c r="H16" s="46"/>
      <c r="I16" s="61"/>
      <c r="J16" s="62"/>
      <c r="K16" s="307"/>
      <c r="L16" s="19"/>
    </row>
    <row r="17" spans="1:12" ht="12" customHeight="1" x14ac:dyDescent="0.15">
      <c r="A17" s="28"/>
      <c r="B17" s="8" t="s">
        <v>54</v>
      </c>
      <c r="C17" s="58">
        <f>SUM(I17:K17)</f>
        <v>600</v>
      </c>
      <c r="D17" s="243"/>
      <c r="E17" s="35"/>
      <c r="F17" s="35">
        <v>2</v>
      </c>
      <c r="G17" s="58">
        <v>300</v>
      </c>
      <c r="H17" s="35"/>
      <c r="I17" s="63">
        <f>F17*G17</f>
        <v>600</v>
      </c>
      <c r="J17" s="64"/>
      <c r="K17" s="305"/>
      <c r="L17" s="20"/>
    </row>
    <row r="18" spans="1:12" ht="12" customHeight="1" thickBot="1" x14ac:dyDescent="0.2">
      <c r="A18" s="29" t="str">
        <f t="shared" ref="A18" si="0">IF(B18&lt;&gt;"","",0)</f>
        <v/>
      </c>
      <c r="B18" s="23" t="s">
        <v>48</v>
      </c>
      <c r="C18" s="58">
        <f>SUM(I18:K18)</f>
        <v>0</v>
      </c>
      <c r="D18" s="244"/>
      <c r="E18" s="35"/>
      <c r="F18" s="36"/>
      <c r="G18" s="59"/>
      <c r="H18" s="35"/>
      <c r="I18" s="63">
        <f>F18*G18</f>
        <v>0</v>
      </c>
      <c r="J18" s="66"/>
      <c r="K18" s="306"/>
      <c r="L18" s="21"/>
    </row>
    <row r="19" spans="1:12" s="5" customFormat="1" ht="12" customHeight="1" x14ac:dyDescent="0.15">
      <c r="A19" s="43">
        <v>3010</v>
      </c>
      <c r="B19" s="44" t="s">
        <v>49</v>
      </c>
      <c r="C19" s="57">
        <f>SUM(C20:C22)</f>
        <v>325000</v>
      </c>
      <c r="D19" s="242">
        <f>SUM(D20:D22)</f>
        <v>0</v>
      </c>
      <c r="E19" s="46"/>
      <c r="F19" s="34"/>
      <c r="G19" s="57"/>
      <c r="H19" s="46"/>
      <c r="I19" s="61"/>
      <c r="J19" s="62"/>
      <c r="K19" s="307"/>
      <c r="L19" s="19"/>
    </row>
    <row r="20" spans="1:12" s="5" customFormat="1" ht="12" customHeight="1" x14ac:dyDescent="0.15">
      <c r="A20" s="71"/>
      <c r="B20" s="8" t="s">
        <v>120</v>
      </c>
      <c r="C20" s="58">
        <f>SUM(I20:K20)</f>
        <v>225000</v>
      </c>
      <c r="D20" s="245"/>
      <c r="E20" s="46"/>
      <c r="F20" s="35">
        <v>1</v>
      </c>
      <c r="G20" s="58">
        <v>225000</v>
      </c>
      <c r="H20" s="46"/>
      <c r="I20" s="63">
        <f>F20*G20</f>
        <v>225000</v>
      </c>
      <c r="J20" s="64"/>
      <c r="K20" s="305"/>
      <c r="L20" s="20"/>
    </row>
    <row r="21" spans="1:12" ht="12" customHeight="1" x14ac:dyDescent="0.15">
      <c r="A21" s="28"/>
      <c r="B21" s="8" t="s">
        <v>121</v>
      </c>
      <c r="C21" s="58">
        <f>SUM(I21:K21)</f>
        <v>100000</v>
      </c>
      <c r="D21" s="243"/>
      <c r="E21" s="35"/>
      <c r="F21" s="35">
        <v>1</v>
      </c>
      <c r="G21" s="58">
        <v>100000</v>
      </c>
      <c r="H21" s="35"/>
      <c r="I21" s="55">
        <f>F21*G21</f>
        <v>100000</v>
      </c>
      <c r="J21" s="56"/>
      <c r="K21" s="304"/>
      <c r="L21" s="20"/>
    </row>
    <row r="22" spans="1:12" ht="12" customHeight="1" thickBot="1" x14ac:dyDescent="0.2">
      <c r="A22" s="29" t="s">
        <v>146</v>
      </c>
      <c r="B22" s="23" t="s">
        <v>48</v>
      </c>
      <c r="C22" s="58">
        <f>SUM(I22:K22)</f>
        <v>0</v>
      </c>
      <c r="D22" s="244"/>
      <c r="E22" s="35"/>
      <c r="F22" s="36"/>
      <c r="G22" s="59"/>
      <c r="H22" s="35"/>
      <c r="I22" s="67">
        <f>F22*G22</f>
        <v>0</v>
      </c>
      <c r="J22" s="68"/>
      <c r="K22" s="308"/>
      <c r="L22" s="21"/>
    </row>
    <row r="23" spans="1:12" s="5" customFormat="1" ht="12" customHeight="1" x14ac:dyDescent="0.15">
      <c r="A23" s="43">
        <v>3010.08</v>
      </c>
      <c r="B23" s="44" t="s">
        <v>9</v>
      </c>
      <c r="C23" s="57">
        <f>SUM(C24:C25)</f>
        <v>0</v>
      </c>
      <c r="D23" s="242">
        <f>SUM(D24:D25)</f>
        <v>0</v>
      </c>
      <c r="E23" s="46"/>
      <c r="F23" s="34"/>
      <c r="G23" s="57"/>
      <c r="H23" s="46"/>
      <c r="I23" s="61"/>
      <c r="J23" s="69"/>
      <c r="K23" s="309"/>
      <c r="L23" s="19"/>
    </row>
    <row r="24" spans="1:12" ht="12" customHeight="1" x14ac:dyDescent="0.15">
      <c r="A24" s="28"/>
      <c r="B24" s="8"/>
      <c r="C24" s="58">
        <f t="shared" ref="C24:C25" si="1">SUM(I24:K24)</f>
        <v>0</v>
      </c>
      <c r="D24" s="243"/>
      <c r="E24" s="35"/>
      <c r="F24" s="35"/>
      <c r="G24" s="58"/>
      <c r="H24" s="35"/>
      <c r="I24" s="55">
        <f t="shared" ref="I24:I25" si="2">F24*G24</f>
        <v>0</v>
      </c>
      <c r="J24" s="56"/>
      <c r="K24" s="304"/>
      <c r="L24" s="20"/>
    </row>
    <row r="25" spans="1:12" ht="12" customHeight="1" thickBot="1" x14ac:dyDescent="0.2">
      <c r="A25" s="29" t="s">
        <v>146</v>
      </c>
      <c r="B25" s="23" t="s">
        <v>48</v>
      </c>
      <c r="C25" s="58">
        <f t="shared" si="1"/>
        <v>0</v>
      </c>
      <c r="D25" s="244"/>
      <c r="E25" s="35"/>
      <c r="F25" s="36"/>
      <c r="G25" s="59"/>
      <c r="H25" s="35"/>
      <c r="I25" s="67">
        <f t="shared" si="2"/>
        <v>0</v>
      </c>
      <c r="J25" s="68"/>
      <c r="K25" s="308"/>
      <c r="L25" s="21"/>
    </row>
    <row r="26" spans="1:12" s="5" customFormat="1" ht="12" customHeight="1" x14ac:dyDescent="0.15">
      <c r="A26" s="43">
        <v>3010.09</v>
      </c>
      <c r="B26" s="44" t="s">
        <v>55</v>
      </c>
      <c r="C26" s="57">
        <f>SUM(C27:C28)</f>
        <v>0</v>
      </c>
      <c r="D26" s="242">
        <f>SUM(D27:D28)</f>
        <v>0</v>
      </c>
      <c r="E26" s="46"/>
      <c r="F26" s="34"/>
      <c r="G26" s="57"/>
      <c r="H26" s="46"/>
      <c r="I26" s="61"/>
      <c r="J26" s="69"/>
      <c r="K26" s="309"/>
      <c r="L26" s="19"/>
    </row>
    <row r="27" spans="1:12" ht="12" customHeight="1" x14ac:dyDescent="0.15">
      <c r="A27" s="28"/>
      <c r="B27" s="8"/>
      <c r="C27" s="58">
        <f t="shared" ref="C27:C28" si="3">SUM(I27:K27)</f>
        <v>0</v>
      </c>
      <c r="D27" s="243"/>
      <c r="E27" s="35"/>
      <c r="F27" s="35"/>
      <c r="G27" s="58"/>
      <c r="H27" s="35"/>
      <c r="I27" s="55">
        <f t="shared" ref="I27:I28" si="4">F27*G27</f>
        <v>0</v>
      </c>
      <c r="J27" s="56"/>
      <c r="K27" s="304"/>
      <c r="L27" s="20"/>
    </row>
    <row r="28" spans="1:12" ht="12" customHeight="1" thickBot="1" x14ac:dyDescent="0.2">
      <c r="A28" s="29" t="s">
        <v>146</v>
      </c>
      <c r="B28" s="23" t="s">
        <v>48</v>
      </c>
      <c r="C28" s="58">
        <f t="shared" si="3"/>
        <v>0</v>
      </c>
      <c r="D28" s="244"/>
      <c r="E28" s="35"/>
      <c r="F28" s="36"/>
      <c r="G28" s="59"/>
      <c r="H28" s="35"/>
      <c r="I28" s="67">
        <f t="shared" si="4"/>
        <v>0</v>
      </c>
      <c r="J28" s="68"/>
      <c r="K28" s="308"/>
      <c r="L28" s="21"/>
    </row>
    <row r="29" spans="1:12" s="5" customFormat="1" ht="12" customHeight="1" x14ac:dyDescent="0.15">
      <c r="A29" s="43">
        <v>3030</v>
      </c>
      <c r="B29" s="44" t="s">
        <v>46</v>
      </c>
      <c r="C29" s="57">
        <f>SUM(C30:C31)</f>
        <v>0</v>
      </c>
      <c r="D29" s="242">
        <f>SUM(D30:D31)</f>
        <v>0</v>
      </c>
      <c r="E29" s="46"/>
      <c r="F29" s="34"/>
      <c r="G29" s="57"/>
      <c r="H29" s="46"/>
      <c r="I29" s="61"/>
      <c r="J29" s="69"/>
      <c r="K29" s="309"/>
      <c r="L29" s="19"/>
    </row>
    <row r="30" spans="1:12" ht="12" customHeight="1" x14ac:dyDescent="0.15">
      <c r="A30" s="28"/>
      <c r="B30" s="8"/>
      <c r="C30" s="58">
        <f t="shared" ref="C30:C31" si="5">SUM(I30:K30)</f>
        <v>0</v>
      </c>
      <c r="D30" s="243"/>
      <c r="E30" s="35"/>
      <c r="F30" s="35"/>
      <c r="G30" s="58"/>
      <c r="H30" s="35"/>
      <c r="I30" s="55">
        <f t="shared" ref="I30:I31" si="6">F30*G30</f>
        <v>0</v>
      </c>
      <c r="J30" s="56"/>
      <c r="K30" s="304"/>
      <c r="L30" s="20"/>
    </row>
    <row r="31" spans="1:12" ht="12" customHeight="1" thickBot="1" x14ac:dyDescent="0.2">
      <c r="A31" s="29" t="s">
        <v>146</v>
      </c>
      <c r="B31" s="23" t="s">
        <v>48</v>
      </c>
      <c r="C31" s="58">
        <f t="shared" si="5"/>
        <v>0</v>
      </c>
      <c r="D31" s="244"/>
      <c r="E31" s="35"/>
      <c r="F31" s="36"/>
      <c r="G31" s="59"/>
      <c r="H31" s="35"/>
      <c r="I31" s="67">
        <f t="shared" si="6"/>
        <v>0</v>
      </c>
      <c r="J31" s="68"/>
      <c r="K31" s="308"/>
      <c r="L31" s="21"/>
    </row>
    <row r="32" spans="1:12" s="5" customFormat="1" ht="12" customHeight="1" x14ac:dyDescent="0.15">
      <c r="A32" s="43">
        <v>3049</v>
      </c>
      <c r="B32" s="44" t="s">
        <v>10</v>
      </c>
      <c r="C32" s="57">
        <f>SUM(C33:C34)</f>
        <v>1800</v>
      </c>
      <c r="D32" s="242">
        <f>SUM(D33:D34)</f>
        <v>0</v>
      </c>
      <c r="E32" s="46"/>
      <c r="F32" s="34"/>
      <c r="G32" s="57"/>
      <c r="H32" s="46"/>
      <c r="I32" s="61"/>
      <c r="J32" s="69"/>
      <c r="K32" s="309"/>
      <c r="L32" s="19"/>
    </row>
    <row r="33" spans="1:12" ht="12" customHeight="1" x14ac:dyDescent="0.15">
      <c r="A33" s="28"/>
      <c r="B33" s="8" t="s">
        <v>94</v>
      </c>
      <c r="C33" s="58">
        <f t="shared" ref="C33:C34" si="7">SUM(I33:K33)</f>
        <v>1800</v>
      </c>
      <c r="D33" s="243"/>
      <c r="E33" s="35"/>
      <c r="F33" s="35">
        <v>3</v>
      </c>
      <c r="G33" s="58">
        <v>600</v>
      </c>
      <c r="H33" s="35"/>
      <c r="I33" s="55">
        <f t="shared" ref="I33:I34" si="8">F33*G33</f>
        <v>1800</v>
      </c>
      <c r="J33" s="56"/>
      <c r="K33" s="304"/>
      <c r="L33" s="20"/>
    </row>
    <row r="34" spans="1:12" ht="12" customHeight="1" thickBot="1" x14ac:dyDescent="0.2">
      <c r="A34" s="29" t="s">
        <v>146</v>
      </c>
      <c r="B34" s="23" t="s">
        <v>48</v>
      </c>
      <c r="C34" s="58">
        <f t="shared" si="7"/>
        <v>0</v>
      </c>
      <c r="D34" s="244"/>
      <c r="E34" s="35"/>
      <c r="F34" s="36"/>
      <c r="G34" s="59"/>
      <c r="H34" s="35"/>
      <c r="I34" s="67">
        <f t="shared" si="8"/>
        <v>0</v>
      </c>
      <c r="J34" s="68"/>
      <c r="K34" s="308"/>
      <c r="L34" s="21"/>
    </row>
    <row r="35" spans="1:12" s="5" customFormat="1" ht="12" customHeight="1" x14ac:dyDescent="0.15">
      <c r="A35" s="43">
        <v>3050</v>
      </c>
      <c r="B35" s="44" t="s">
        <v>50</v>
      </c>
      <c r="C35" s="57">
        <f>SUM(C36:C38)</f>
        <v>19800</v>
      </c>
      <c r="D35" s="242">
        <f>SUM(D36:D38)</f>
        <v>0</v>
      </c>
      <c r="E35" s="46"/>
      <c r="F35" s="34"/>
      <c r="G35" s="57"/>
      <c r="H35" s="46"/>
      <c r="I35" s="61"/>
      <c r="J35" s="69"/>
      <c r="K35" s="309"/>
      <c r="L35" s="19"/>
    </row>
    <row r="36" spans="1:12" ht="12" customHeight="1" x14ac:dyDescent="0.15">
      <c r="A36" s="28"/>
      <c r="B36" s="8" t="s">
        <v>120</v>
      </c>
      <c r="C36" s="58">
        <f t="shared" ref="C36:C38" si="9">SUM(I36:K36)</f>
        <v>14100</v>
      </c>
      <c r="D36" s="243"/>
      <c r="E36" s="35"/>
      <c r="F36" s="35">
        <v>1</v>
      </c>
      <c r="G36" s="58">
        <v>14100</v>
      </c>
      <c r="H36" s="35"/>
      <c r="I36" s="55">
        <f t="shared" ref="I36:I38" si="10">F36*G36</f>
        <v>14100</v>
      </c>
      <c r="J36" s="56"/>
      <c r="K36" s="304"/>
      <c r="L36" s="20"/>
    </row>
    <row r="37" spans="1:12" ht="12" customHeight="1" x14ac:dyDescent="0.15">
      <c r="A37" s="28"/>
      <c r="B37" s="8" t="s">
        <v>121</v>
      </c>
      <c r="C37" s="58">
        <f t="shared" si="9"/>
        <v>5650</v>
      </c>
      <c r="D37" s="243"/>
      <c r="E37" s="35"/>
      <c r="F37" s="35">
        <v>1</v>
      </c>
      <c r="G37" s="58">
        <v>5650</v>
      </c>
      <c r="H37" s="35"/>
      <c r="I37" s="55">
        <f t="shared" si="10"/>
        <v>5650</v>
      </c>
      <c r="J37" s="56"/>
      <c r="K37" s="304"/>
      <c r="L37" s="20"/>
    </row>
    <row r="38" spans="1:12" ht="12" customHeight="1" thickBot="1" x14ac:dyDescent="0.2">
      <c r="A38" s="29" t="s">
        <v>146</v>
      </c>
      <c r="B38" s="23" t="s">
        <v>48</v>
      </c>
      <c r="C38" s="58">
        <f t="shared" si="9"/>
        <v>50</v>
      </c>
      <c r="D38" s="244"/>
      <c r="E38" s="35"/>
      <c r="F38" s="36">
        <v>1</v>
      </c>
      <c r="G38" s="59">
        <v>50</v>
      </c>
      <c r="H38" s="35"/>
      <c r="I38" s="55">
        <f t="shared" si="10"/>
        <v>50</v>
      </c>
      <c r="J38" s="68"/>
      <c r="K38" s="308"/>
      <c r="L38" s="21"/>
    </row>
    <row r="39" spans="1:12" s="5" customFormat="1" ht="12" customHeight="1" x14ac:dyDescent="0.15">
      <c r="A39" s="43">
        <v>3052</v>
      </c>
      <c r="B39" s="44" t="s">
        <v>11</v>
      </c>
      <c r="C39" s="57">
        <f>SUM(C40:C42)</f>
        <v>38000</v>
      </c>
      <c r="D39" s="242">
        <f>SUM(D40:D42)</f>
        <v>0</v>
      </c>
      <c r="E39" s="46"/>
      <c r="F39" s="34"/>
      <c r="G39" s="57"/>
      <c r="H39" s="46"/>
      <c r="I39" s="61"/>
      <c r="J39" s="69"/>
      <c r="K39" s="309"/>
      <c r="L39" s="19"/>
    </row>
    <row r="40" spans="1:12" ht="12" customHeight="1" x14ac:dyDescent="0.15">
      <c r="A40" s="28"/>
      <c r="B40" s="8" t="s">
        <v>120</v>
      </c>
      <c r="C40" s="58">
        <f t="shared" ref="C40:C42" si="11">SUM(I40:K40)</f>
        <v>26200</v>
      </c>
      <c r="D40" s="243"/>
      <c r="E40" s="35"/>
      <c r="F40" s="35">
        <v>1</v>
      </c>
      <c r="G40" s="58">
        <v>26200</v>
      </c>
      <c r="H40" s="35"/>
      <c r="I40" s="55">
        <f t="shared" ref="I40:I42" si="12">F40*G40</f>
        <v>26200</v>
      </c>
      <c r="J40" s="56"/>
      <c r="K40" s="304"/>
      <c r="L40" s="20"/>
    </row>
    <row r="41" spans="1:12" ht="12" customHeight="1" x14ac:dyDescent="0.15">
      <c r="A41" s="28"/>
      <c r="B41" s="8" t="s">
        <v>121</v>
      </c>
      <c r="C41" s="58">
        <f t="shared" si="11"/>
        <v>11750</v>
      </c>
      <c r="D41" s="243"/>
      <c r="E41" s="35"/>
      <c r="F41" s="35">
        <v>1</v>
      </c>
      <c r="G41" s="58">
        <v>11750</v>
      </c>
      <c r="H41" s="35"/>
      <c r="I41" s="55">
        <f t="shared" si="12"/>
        <v>11750</v>
      </c>
      <c r="J41" s="56"/>
      <c r="K41" s="304"/>
      <c r="L41" s="20"/>
    </row>
    <row r="42" spans="1:12" s="4" customFormat="1" ht="12" customHeight="1" thickBot="1" x14ac:dyDescent="0.2">
      <c r="A42" s="29" t="s">
        <v>146</v>
      </c>
      <c r="B42" s="23" t="s">
        <v>48</v>
      </c>
      <c r="C42" s="58">
        <f t="shared" si="11"/>
        <v>50</v>
      </c>
      <c r="D42" s="244"/>
      <c r="E42" s="35"/>
      <c r="F42" s="36">
        <v>1</v>
      </c>
      <c r="G42" s="59">
        <v>50</v>
      </c>
      <c r="H42" s="35"/>
      <c r="I42" s="55">
        <f t="shared" si="12"/>
        <v>50</v>
      </c>
      <c r="J42" s="68"/>
      <c r="K42" s="308"/>
      <c r="L42" s="22"/>
    </row>
    <row r="43" spans="1:12" s="5" customFormat="1" ht="12" customHeight="1" x14ac:dyDescent="0.15">
      <c r="A43" s="43">
        <v>3053</v>
      </c>
      <c r="B43" s="44" t="s">
        <v>12</v>
      </c>
      <c r="C43" s="57">
        <f>SUM(C44:C46)</f>
        <v>4600</v>
      </c>
      <c r="D43" s="242">
        <f>SUM(D44:D46)</f>
        <v>0</v>
      </c>
      <c r="E43" s="46"/>
      <c r="F43" s="34"/>
      <c r="G43" s="57"/>
      <c r="H43" s="46"/>
      <c r="I43" s="61"/>
      <c r="J43" s="69"/>
      <c r="K43" s="309"/>
      <c r="L43" s="19"/>
    </row>
    <row r="44" spans="1:12" ht="12" customHeight="1" x14ac:dyDescent="0.15">
      <c r="A44" s="28"/>
      <c r="B44" s="8" t="s">
        <v>120</v>
      </c>
      <c r="C44" s="58">
        <f t="shared" ref="C44:C46" si="13">SUM(I44:K44)</f>
        <v>3200</v>
      </c>
      <c r="D44" s="243"/>
      <c r="E44" s="35"/>
      <c r="F44" s="35">
        <v>1</v>
      </c>
      <c r="G44" s="58">
        <v>3200</v>
      </c>
      <c r="H44" s="35"/>
      <c r="I44" s="55">
        <f t="shared" ref="I44:I46" si="14">F44*G44</f>
        <v>3200</v>
      </c>
      <c r="J44" s="56"/>
      <c r="K44" s="304"/>
      <c r="L44" s="20"/>
    </row>
    <row r="45" spans="1:12" ht="12" customHeight="1" x14ac:dyDescent="0.15">
      <c r="A45" s="28"/>
      <c r="B45" s="8" t="s">
        <v>121</v>
      </c>
      <c r="C45" s="58">
        <f t="shared" si="13"/>
        <v>1400</v>
      </c>
      <c r="D45" s="243"/>
      <c r="E45" s="35"/>
      <c r="F45" s="35">
        <v>1</v>
      </c>
      <c r="G45" s="58">
        <v>1400</v>
      </c>
      <c r="H45" s="35"/>
      <c r="I45" s="55">
        <f t="shared" si="14"/>
        <v>1400</v>
      </c>
      <c r="J45" s="56"/>
      <c r="K45" s="304"/>
      <c r="L45" s="20"/>
    </row>
    <row r="46" spans="1:12" ht="12" customHeight="1" thickBot="1" x14ac:dyDescent="0.2">
      <c r="A46" s="29"/>
      <c r="B46" s="23" t="s">
        <v>48</v>
      </c>
      <c r="C46" s="58">
        <f t="shared" si="13"/>
        <v>0</v>
      </c>
      <c r="D46" s="244"/>
      <c r="E46" s="35"/>
      <c r="F46" s="36"/>
      <c r="G46" s="59"/>
      <c r="H46" s="35"/>
      <c r="I46" s="55">
        <f t="shared" si="14"/>
        <v>0</v>
      </c>
      <c r="J46" s="68"/>
      <c r="K46" s="308"/>
      <c r="L46" s="21"/>
    </row>
    <row r="47" spans="1:12" s="5" customFormat="1" ht="12" customHeight="1" x14ac:dyDescent="0.15">
      <c r="A47" s="43">
        <v>3054</v>
      </c>
      <c r="B47" s="44" t="s">
        <v>51</v>
      </c>
      <c r="C47" s="57">
        <f>SUM(C48:C50)</f>
        <v>4000</v>
      </c>
      <c r="D47" s="242">
        <f>SUM(D48:D50)</f>
        <v>0</v>
      </c>
      <c r="E47" s="46"/>
      <c r="F47" s="34"/>
      <c r="G47" s="57"/>
      <c r="H47" s="46"/>
      <c r="I47" s="61"/>
      <c r="J47" s="62"/>
      <c r="K47" s="307"/>
      <c r="L47" s="19"/>
    </row>
    <row r="48" spans="1:12" ht="12" customHeight="1" x14ac:dyDescent="0.15">
      <c r="A48" s="28"/>
      <c r="B48" s="8" t="s">
        <v>120</v>
      </c>
      <c r="C48" s="58">
        <f t="shared" ref="C48:C50" si="15">SUM(I48:K48)</f>
        <v>2800</v>
      </c>
      <c r="D48" s="243"/>
      <c r="E48" s="35"/>
      <c r="F48" s="35">
        <v>1</v>
      </c>
      <c r="G48" s="58">
        <v>2800</v>
      </c>
      <c r="H48" s="35"/>
      <c r="I48" s="55">
        <f t="shared" ref="I48:I50" si="16">F48*G48</f>
        <v>2800</v>
      </c>
      <c r="J48" s="64"/>
      <c r="K48" s="305"/>
      <c r="L48" s="20"/>
    </row>
    <row r="49" spans="1:12" ht="12" customHeight="1" x14ac:dyDescent="0.15">
      <c r="A49" s="28"/>
      <c r="B49" s="8" t="s">
        <v>121</v>
      </c>
      <c r="C49" s="58">
        <f t="shared" si="15"/>
        <v>1250</v>
      </c>
      <c r="D49" s="243"/>
      <c r="E49" s="35"/>
      <c r="F49" s="35">
        <v>1</v>
      </c>
      <c r="G49" s="58">
        <v>1250</v>
      </c>
      <c r="H49" s="35"/>
      <c r="I49" s="55">
        <f t="shared" si="16"/>
        <v>1250</v>
      </c>
      <c r="J49" s="64"/>
      <c r="K49" s="305"/>
      <c r="L49" s="20"/>
    </row>
    <row r="50" spans="1:12" ht="12" customHeight="1" thickBot="1" x14ac:dyDescent="0.2">
      <c r="A50" s="29" t="s">
        <v>146</v>
      </c>
      <c r="B50" s="23" t="s">
        <v>48</v>
      </c>
      <c r="C50" s="58">
        <f t="shared" si="15"/>
        <v>-50</v>
      </c>
      <c r="D50" s="244"/>
      <c r="E50" s="35"/>
      <c r="F50" s="36">
        <v>1</v>
      </c>
      <c r="G50" s="59">
        <v>-50</v>
      </c>
      <c r="H50" s="35"/>
      <c r="I50" s="55">
        <f t="shared" si="16"/>
        <v>-50</v>
      </c>
      <c r="J50" s="66"/>
      <c r="K50" s="306"/>
      <c r="L50" s="21"/>
    </row>
    <row r="51" spans="1:12" s="5" customFormat="1" ht="12" customHeight="1" x14ac:dyDescent="0.15">
      <c r="A51" s="43">
        <v>3090</v>
      </c>
      <c r="B51" s="44" t="s">
        <v>13</v>
      </c>
      <c r="C51" s="57">
        <f>SUM(C52:C55)</f>
        <v>1700</v>
      </c>
      <c r="D51" s="242">
        <f>SUM(D52:D55)</f>
        <v>0</v>
      </c>
      <c r="E51" s="46"/>
      <c r="F51" s="34"/>
      <c r="G51" s="57"/>
      <c r="H51" s="46"/>
      <c r="I51" s="61"/>
      <c r="J51" s="62"/>
      <c r="K51" s="307"/>
      <c r="L51" s="19"/>
    </row>
    <row r="52" spans="1:12" ht="12" customHeight="1" x14ac:dyDescent="0.15">
      <c r="A52" s="28"/>
      <c r="B52" s="8" t="s">
        <v>56</v>
      </c>
      <c r="C52" s="58">
        <f t="shared" ref="C52:C55" si="17">SUM(I52:K52)</f>
        <v>690</v>
      </c>
      <c r="D52" s="243"/>
      <c r="E52" s="35"/>
      <c r="F52" s="35">
        <v>3</v>
      </c>
      <c r="G52" s="58">
        <v>230</v>
      </c>
      <c r="H52" s="35"/>
      <c r="I52" s="63">
        <f>F52*G52</f>
        <v>690</v>
      </c>
      <c r="J52" s="64"/>
      <c r="K52" s="305"/>
      <c r="L52" s="20"/>
    </row>
    <row r="53" spans="1:12" ht="12" customHeight="1" x14ac:dyDescent="0.15">
      <c r="A53" s="28"/>
      <c r="B53" s="8" t="s">
        <v>95</v>
      </c>
      <c r="C53" s="58">
        <f t="shared" si="17"/>
        <v>750</v>
      </c>
      <c r="D53" s="243"/>
      <c r="E53" s="35"/>
      <c r="F53" s="35">
        <v>3</v>
      </c>
      <c r="G53" s="58">
        <v>250</v>
      </c>
      <c r="H53" s="35"/>
      <c r="I53" s="63">
        <f t="shared" ref="I53:I55" si="18">F53*G53</f>
        <v>750</v>
      </c>
      <c r="J53" s="64"/>
      <c r="K53" s="305"/>
      <c r="L53" s="20"/>
    </row>
    <row r="54" spans="1:12" ht="12" customHeight="1" x14ac:dyDescent="0.15">
      <c r="A54" s="28"/>
      <c r="B54" s="8" t="s">
        <v>57</v>
      </c>
      <c r="C54" s="58">
        <f t="shared" si="17"/>
        <v>250</v>
      </c>
      <c r="D54" s="243"/>
      <c r="E54" s="35"/>
      <c r="F54" s="35">
        <v>1</v>
      </c>
      <c r="G54" s="58">
        <v>250</v>
      </c>
      <c r="H54" s="35"/>
      <c r="I54" s="63">
        <f t="shared" si="18"/>
        <v>250</v>
      </c>
      <c r="J54" s="64"/>
      <c r="K54" s="305"/>
      <c r="L54" s="20"/>
    </row>
    <row r="55" spans="1:12" ht="12" customHeight="1" thickBot="1" x14ac:dyDescent="0.2">
      <c r="A55" s="29"/>
      <c r="B55" s="23" t="s">
        <v>48</v>
      </c>
      <c r="C55" s="58">
        <f t="shared" si="17"/>
        <v>10</v>
      </c>
      <c r="D55" s="244"/>
      <c r="E55" s="47"/>
      <c r="F55" s="117">
        <v>1</v>
      </c>
      <c r="G55" s="118">
        <v>10</v>
      </c>
      <c r="H55" s="47"/>
      <c r="I55" s="63">
        <f t="shared" si="18"/>
        <v>10</v>
      </c>
      <c r="J55" s="66"/>
      <c r="K55" s="306"/>
      <c r="L55" s="21"/>
    </row>
    <row r="56" spans="1:12" s="5" customFormat="1" ht="12" customHeight="1" x14ac:dyDescent="0.15">
      <c r="A56" s="43">
        <v>3091</v>
      </c>
      <c r="B56" s="44" t="s">
        <v>14</v>
      </c>
      <c r="C56" s="57">
        <f t="shared" ref="C56:D56" si="19">SUM(C57:C58)</f>
        <v>0</v>
      </c>
      <c r="D56" s="242">
        <f t="shared" si="19"/>
        <v>0</v>
      </c>
      <c r="E56" s="46"/>
      <c r="F56" s="34"/>
      <c r="G56" s="57"/>
      <c r="H56" s="46"/>
      <c r="I56" s="77"/>
      <c r="J56" s="62"/>
      <c r="K56" s="307"/>
      <c r="L56" s="19"/>
    </row>
    <row r="57" spans="1:12" s="5" customFormat="1" ht="12" customHeight="1" x14ac:dyDescent="0.15">
      <c r="A57" s="71"/>
      <c r="B57" s="72"/>
      <c r="C57" s="58">
        <f t="shared" ref="C57:C58" si="20">SUM(I57:K57)</f>
        <v>0</v>
      </c>
      <c r="D57" s="243"/>
      <c r="E57" s="46"/>
      <c r="F57" s="46"/>
      <c r="G57" s="70"/>
      <c r="H57" s="46"/>
      <c r="I57" s="63">
        <f>F57*G57</f>
        <v>0</v>
      </c>
      <c r="J57" s="73"/>
      <c r="K57" s="310"/>
      <c r="L57" s="74"/>
    </row>
    <row r="58" spans="1:12" ht="12" customHeight="1" thickBot="1" x14ac:dyDescent="0.2">
      <c r="A58" s="29" t="str">
        <f t="shared" ref="A58" si="21">IF(B58&lt;&gt;"","",0)</f>
        <v/>
      </c>
      <c r="B58" s="23" t="s">
        <v>48</v>
      </c>
      <c r="C58" s="58">
        <f t="shared" si="20"/>
        <v>0</v>
      </c>
      <c r="D58" s="244"/>
      <c r="E58" s="35"/>
      <c r="F58" s="36"/>
      <c r="G58" s="59"/>
      <c r="H58" s="35"/>
      <c r="I58" s="63">
        <f>F58*G58</f>
        <v>0</v>
      </c>
      <c r="J58" s="66"/>
      <c r="K58" s="306"/>
      <c r="L58" s="21"/>
    </row>
    <row r="59" spans="1:12" s="5" customFormat="1" ht="12" customHeight="1" x14ac:dyDescent="0.15">
      <c r="A59" s="43">
        <v>3099</v>
      </c>
      <c r="B59" s="44" t="s">
        <v>15</v>
      </c>
      <c r="C59" s="57">
        <f t="shared" ref="C59:D59" si="22">SUM(C60:C61)</f>
        <v>400</v>
      </c>
      <c r="D59" s="242">
        <f t="shared" si="22"/>
        <v>0</v>
      </c>
      <c r="E59" s="46"/>
      <c r="F59" s="34"/>
      <c r="G59" s="57"/>
      <c r="H59" s="46"/>
      <c r="I59" s="77"/>
      <c r="J59" s="62"/>
      <c r="K59" s="307"/>
      <c r="L59" s="19"/>
    </row>
    <row r="60" spans="1:12" ht="12" customHeight="1" x14ac:dyDescent="0.15">
      <c r="A60" s="28"/>
      <c r="B60" s="8" t="s">
        <v>96</v>
      </c>
      <c r="C60" s="58">
        <f t="shared" ref="C60:C61" si="23">SUM(I60:K60)</f>
        <v>360</v>
      </c>
      <c r="D60" s="243"/>
      <c r="E60" s="35"/>
      <c r="F60" s="35">
        <v>3</v>
      </c>
      <c r="G60" s="58">
        <v>120</v>
      </c>
      <c r="H60" s="35"/>
      <c r="I60" s="63">
        <f t="shared" ref="I60:I61" si="24">F60*G60</f>
        <v>360</v>
      </c>
      <c r="J60" s="64"/>
      <c r="K60" s="305"/>
      <c r="L60" s="20"/>
    </row>
    <row r="61" spans="1:12" ht="12" customHeight="1" thickBot="1" x14ac:dyDescent="0.2">
      <c r="A61" s="29" t="str">
        <f t="shared" ref="A61" si="25">IF(B61&lt;&gt;"","",0)</f>
        <v/>
      </c>
      <c r="B61" s="23" t="s">
        <v>48</v>
      </c>
      <c r="C61" s="58">
        <f t="shared" si="23"/>
        <v>40</v>
      </c>
      <c r="D61" s="244"/>
      <c r="E61" s="35"/>
      <c r="F61" s="36">
        <v>1</v>
      </c>
      <c r="G61" s="59">
        <v>40</v>
      </c>
      <c r="H61" s="35"/>
      <c r="I61" s="63">
        <f t="shared" si="24"/>
        <v>40</v>
      </c>
      <c r="J61" s="66"/>
      <c r="K61" s="306"/>
      <c r="L61" s="21"/>
    </row>
    <row r="62" spans="1:12" s="5" customFormat="1" ht="12" customHeight="1" x14ac:dyDescent="0.15">
      <c r="A62" s="43">
        <v>3100</v>
      </c>
      <c r="B62" s="44" t="s">
        <v>16</v>
      </c>
      <c r="C62" s="57">
        <f t="shared" ref="C62:D62" si="26">SUM(C63:C64)</f>
        <v>200</v>
      </c>
      <c r="D62" s="242">
        <f t="shared" si="26"/>
        <v>0</v>
      </c>
      <c r="E62" s="46"/>
      <c r="F62" s="34"/>
      <c r="G62" s="57"/>
      <c r="H62" s="46"/>
      <c r="I62" s="77"/>
      <c r="J62" s="62"/>
      <c r="K62" s="307"/>
      <c r="L62" s="19"/>
    </row>
    <row r="63" spans="1:12" ht="12" customHeight="1" x14ac:dyDescent="0.15">
      <c r="A63" s="28"/>
      <c r="B63" s="8" t="s">
        <v>58</v>
      </c>
      <c r="C63" s="58">
        <f t="shared" ref="C63:C64" si="27">SUM(I63:K63)</f>
        <v>200</v>
      </c>
      <c r="D63" s="243"/>
      <c r="E63" s="35"/>
      <c r="F63" s="35">
        <v>1</v>
      </c>
      <c r="G63" s="58">
        <v>200</v>
      </c>
      <c r="H63" s="35"/>
      <c r="I63" s="63">
        <f t="shared" ref="I63:I64" si="28">F63*G63</f>
        <v>200</v>
      </c>
      <c r="J63" s="64"/>
      <c r="K63" s="305"/>
      <c r="L63" s="20"/>
    </row>
    <row r="64" spans="1:12" ht="12" customHeight="1" thickBot="1" x14ac:dyDescent="0.2">
      <c r="A64" s="29" t="str">
        <f t="shared" ref="A64" si="29">IF(B64&lt;&gt;"","",0)</f>
        <v/>
      </c>
      <c r="B64" s="23" t="s">
        <v>48</v>
      </c>
      <c r="C64" s="58">
        <f t="shared" si="27"/>
        <v>0</v>
      </c>
      <c r="D64" s="244"/>
      <c r="E64" s="35"/>
      <c r="F64" s="36"/>
      <c r="G64" s="59"/>
      <c r="H64" s="35"/>
      <c r="I64" s="63">
        <f t="shared" si="28"/>
        <v>0</v>
      </c>
      <c r="J64" s="66"/>
      <c r="K64" s="306"/>
      <c r="L64" s="21"/>
    </row>
    <row r="65" spans="1:12" s="5" customFormat="1" ht="12" customHeight="1" x14ac:dyDescent="0.15">
      <c r="A65" s="43">
        <v>3101</v>
      </c>
      <c r="B65" s="44" t="s">
        <v>17</v>
      </c>
      <c r="C65" s="57">
        <f t="shared" ref="C65:D65" si="30">SUM(C66:C68)</f>
        <v>4600</v>
      </c>
      <c r="D65" s="242">
        <f t="shared" si="30"/>
        <v>0</v>
      </c>
      <c r="E65" s="46"/>
      <c r="F65" s="34"/>
      <c r="G65" s="57"/>
      <c r="H65" s="46"/>
      <c r="I65" s="77"/>
      <c r="J65" s="62"/>
      <c r="K65" s="307"/>
      <c r="L65" s="19"/>
    </row>
    <row r="66" spans="1:12" ht="12" customHeight="1" x14ac:dyDescent="0.15">
      <c r="A66" s="28"/>
      <c r="B66" s="8" t="s">
        <v>59</v>
      </c>
      <c r="C66" s="58">
        <f t="shared" ref="C66:C68" si="31">SUM(I66:K66)</f>
        <v>3600</v>
      </c>
      <c r="D66" s="243"/>
      <c r="E66" s="35"/>
      <c r="F66" s="35">
        <v>12</v>
      </c>
      <c r="G66" s="58">
        <v>300</v>
      </c>
      <c r="H66" s="35"/>
      <c r="I66" s="63">
        <f>F66*G66</f>
        <v>3600</v>
      </c>
      <c r="J66" s="64"/>
      <c r="K66" s="305"/>
      <c r="L66" s="20"/>
    </row>
    <row r="67" spans="1:12" ht="12" customHeight="1" x14ac:dyDescent="0.15">
      <c r="A67" s="28"/>
      <c r="B67" s="8" t="s">
        <v>60</v>
      </c>
      <c r="C67" s="58">
        <f t="shared" si="31"/>
        <v>1000</v>
      </c>
      <c r="D67" s="243"/>
      <c r="E67" s="35"/>
      <c r="F67" s="35">
        <v>1</v>
      </c>
      <c r="G67" s="58">
        <v>1000</v>
      </c>
      <c r="H67" s="35"/>
      <c r="I67" s="63">
        <f t="shared" ref="I67:I68" si="32">F67*G67</f>
        <v>1000</v>
      </c>
      <c r="J67" s="64"/>
      <c r="K67" s="305"/>
      <c r="L67" s="20"/>
    </row>
    <row r="68" spans="1:12" ht="12" customHeight="1" thickBot="1" x14ac:dyDescent="0.2">
      <c r="A68" s="29"/>
      <c r="B68" s="23" t="s">
        <v>48</v>
      </c>
      <c r="C68" s="58">
        <f t="shared" si="31"/>
        <v>0</v>
      </c>
      <c r="D68" s="244"/>
      <c r="E68" s="35"/>
      <c r="F68" s="36"/>
      <c r="G68" s="59"/>
      <c r="H68" s="35"/>
      <c r="I68" s="63">
        <f t="shared" si="32"/>
        <v>0</v>
      </c>
      <c r="J68" s="66"/>
      <c r="K68" s="306"/>
      <c r="L68" s="21"/>
    </row>
    <row r="69" spans="1:12" s="5" customFormat="1" ht="12" customHeight="1" x14ac:dyDescent="0.15">
      <c r="A69" s="43">
        <v>3102</v>
      </c>
      <c r="B69" s="44" t="s">
        <v>18</v>
      </c>
      <c r="C69" s="57">
        <f>SUM(C70:C74)</f>
        <v>2400</v>
      </c>
      <c r="D69" s="242">
        <f>SUM(D70:D74)</f>
        <v>0</v>
      </c>
      <c r="E69" s="46"/>
      <c r="F69" s="80"/>
      <c r="G69" s="81"/>
      <c r="H69" s="46"/>
      <c r="I69" s="77"/>
      <c r="J69" s="79"/>
      <c r="K69" s="311"/>
      <c r="L69" s="19"/>
    </row>
    <row r="70" spans="1:12" s="5" customFormat="1" ht="12" customHeight="1" x14ac:dyDescent="0.15">
      <c r="A70" s="71"/>
      <c r="B70" s="8" t="s">
        <v>61</v>
      </c>
      <c r="C70" s="58">
        <f t="shared" ref="C70:C74" si="33">SUM(I70:K70)</f>
        <v>1040</v>
      </c>
      <c r="D70" s="245"/>
      <c r="E70" s="46"/>
      <c r="F70" s="35">
        <v>4</v>
      </c>
      <c r="G70" s="58">
        <v>260</v>
      </c>
      <c r="H70" s="46"/>
      <c r="I70" s="63"/>
      <c r="J70" s="64">
        <f>F70*G70</f>
        <v>1040</v>
      </c>
      <c r="K70" s="305"/>
      <c r="L70" s="74"/>
    </row>
    <row r="71" spans="1:12" s="5" customFormat="1" ht="12" customHeight="1" x14ac:dyDescent="0.15">
      <c r="A71" s="71"/>
      <c r="B71" s="8" t="s">
        <v>97</v>
      </c>
      <c r="C71" s="58">
        <f t="shared" si="33"/>
        <v>120</v>
      </c>
      <c r="D71" s="245"/>
      <c r="E71" s="46"/>
      <c r="F71" s="35">
        <v>4</v>
      </c>
      <c r="G71" s="58">
        <v>30</v>
      </c>
      <c r="H71" s="46"/>
      <c r="I71" s="63"/>
      <c r="J71" s="64">
        <f>F71*G71</f>
        <v>120</v>
      </c>
      <c r="K71" s="305"/>
      <c r="L71" s="74"/>
    </row>
    <row r="72" spans="1:12" s="5" customFormat="1" ht="12" customHeight="1" x14ac:dyDescent="0.15">
      <c r="A72" s="71"/>
      <c r="B72" s="8" t="s">
        <v>98</v>
      </c>
      <c r="C72" s="58">
        <f t="shared" si="33"/>
        <v>1200</v>
      </c>
      <c r="D72" s="245"/>
      <c r="E72" s="46"/>
      <c r="F72" s="35">
        <v>2</v>
      </c>
      <c r="G72" s="58">
        <v>600</v>
      </c>
      <c r="H72" s="46"/>
      <c r="I72" s="63">
        <f t="shared" ref="I72:I73" si="34">F72*G72</f>
        <v>1200</v>
      </c>
      <c r="J72" s="64"/>
      <c r="K72" s="305"/>
      <c r="L72" s="74"/>
    </row>
    <row r="73" spans="1:12" s="5" customFormat="1" ht="12" customHeight="1" x14ac:dyDescent="0.15">
      <c r="A73" s="71"/>
      <c r="B73" s="8" t="s">
        <v>62</v>
      </c>
      <c r="C73" s="58">
        <f t="shared" si="33"/>
        <v>0</v>
      </c>
      <c r="D73" s="245"/>
      <c r="E73" s="46"/>
      <c r="F73" s="35"/>
      <c r="G73" s="58"/>
      <c r="H73" s="46"/>
      <c r="I73" s="63">
        <f t="shared" si="34"/>
        <v>0</v>
      </c>
      <c r="J73" s="64"/>
      <c r="K73" s="305"/>
      <c r="L73" s="74"/>
    </row>
    <row r="74" spans="1:12" ht="12" customHeight="1" thickBot="1" x14ac:dyDescent="0.2">
      <c r="A74" s="29"/>
      <c r="B74" s="23" t="s">
        <v>48</v>
      </c>
      <c r="C74" s="58">
        <f t="shared" si="33"/>
        <v>40</v>
      </c>
      <c r="D74" s="244"/>
      <c r="E74" s="35"/>
      <c r="F74" s="36">
        <v>1</v>
      </c>
      <c r="G74" s="59">
        <v>40</v>
      </c>
      <c r="H74" s="35"/>
      <c r="I74" s="63"/>
      <c r="J74" s="66">
        <f>F74*G74</f>
        <v>40</v>
      </c>
      <c r="K74" s="306"/>
      <c r="L74" s="21"/>
    </row>
    <row r="75" spans="1:12" s="5" customFormat="1" ht="12" customHeight="1" x14ac:dyDescent="0.15">
      <c r="A75" s="43">
        <v>3111</v>
      </c>
      <c r="B75" s="44" t="s">
        <v>52</v>
      </c>
      <c r="C75" s="57">
        <f>SUM(C76:C77)</f>
        <v>500</v>
      </c>
      <c r="D75" s="242">
        <f>SUM(D76:D77)</f>
        <v>0</v>
      </c>
      <c r="E75" s="46"/>
      <c r="F75" s="80"/>
      <c r="G75" s="81"/>
      <c r="H75" s="46"/>
      <c r="I75" s="77"/>
      <c r="J75" s="62"/>
      <c r="K75" s="307"/>
      <c r="L75" s="115"/>
    </row>
    <row r="76" spans="1:12" s="5" customFormat="1" ht="12" customHeight="1" x14ac:dyDescent="0.15">
      <c r="A76" s="71"/>
      <c r="B76" s="8" t="s">
        <v>99</v>
      </c>
      <c r="C76" s="58">
        <f t="shared" ref="C76:C77" si="35">SUM(I76:K76)</f>
        <v>500</v>
      </c>
      <c r="D76" s="245"/>
      <c r="E76" s="46"/>
      <c r="F76" s="35">
        <v>1</v>
      </c>
      <c r="G76" s="58">
        <v>500</v>
      </c>
      <c r="H76" s="46"/>
      <c r="I76" s="63">
        <f>F76*G76</f>
        <v>500</v>
      </c>
      <c r="J76" s="73"/>
      <c r="K76" s="310"/>
      <c r="L76" s="41"/>
    </row>
    <row r="77" spans="1:12" ht="12" customHeight="1" thickBot="1" x14ac:dyDescent="0.2">
      <c r="A77" s="29"/>
      <c r="B77" s="23" t="s">
        <v>48</v>
      </c>
      <c r="C77" s="58">
        <f t="shared" si="35"/>
        <v>0</v>
      </c>
      <c r="D77" s="244"/>
      <c r="E77" s="35"/>
      <c r="F77" s="36"/>
      <c r="G77" s="59"/>
      <c r="H77" s="35"/>
      <c r="I77" s="63">
        <f t="shared" ref="I77" si="36">F77*G77</f>
        <v>0</v>
      </c>
      <c r="J77" s="66"/>
      <c r="K77" s="306"/>
      <c r="L77" s="21"/>
    </row>
    <row r="78" spans="1:12" s="5" customFormat="1" ht="12" customHeight="1" x14ac:dyDescent="0.15">
      <c r="A78" s="43">
        <v>3112</v>
      </c>
      <c r="B78" s="44" t="s">
        <v>53</v>
      </c>
      <c r="C78" s="57">
        <f>SUM(C79:C81)</f>
        <v>1000</v>
      </c>
      <c r="D78" s="242">
        <f>SUM(D79:D81)</f>
        <v>0</v>
      </c>
      <c r="E78" s="46"/>
      <c r="F78" s="34"/>
      <c r="G78" s="57"/>
      <c r="H78" s="46"/>
      <c r="I78" s="77"/>
      <c r="J78" s="62"/>
      <c r="K78" s="307"/>
      <c r="L78" s="19"/>
    </row>
    <row r="79" spans="1:12" ht="12" customHeight="1" x14ac:dyDescent="0.15">
      <c r="A79" s="28"/>
      <c r="B79" s="8" t="s">
        <v>104</v>
      </c>
      <c r="C79" s="58">
        <f t="shared" ref="C79:C81" si="37">SUM(I79:K79)</f>
        <v>450</v>
      </c>
      <c r="D79" s="243"/>
      <c r="E79" s="35"/>
      <c r="F79" s="35">
        <v>3</v>
      </c>
      <c r="G79" s="58">
        <v>150</v>
      </c>
      <c r="H79" s="35"/>
      <c r="I79" s="63">
        <f t="shared" ref="I79:I81" si="38">F79*G79</f>
        <v>450</v>
      </c>
      <c r="J79" s="64"/>
      <c r="K79" s="305"/>
      <c r="L79" s="20"/>
    </row>
    <row r="80" spans="1:12" ht="12" customHeight="1" x14ac:dyDescent="0.15">
      <c r="A80" s="28"/>
      <c r="B80" s="8" t="s">
        <v>105</v>
      </c>
      <c r="C80" s="58">
        <f t="shared" si="37"/>
        <v>500</v>
      </c>
      <c r="D80" s="243"/>
      <c r="E80" s="35"/>
      <c r="F80" s="35">
        <v>1</v>
      </c>
      <c r="G80" s="58">
        <v>500</v>
      </c>
      <c r="H80" s="35"/>
      <c r="I80" s="63">
        <f t="shared" si="38"/>
        <v>500</v>
      </c>
      <c r="J80" s="64"/>
      <c r="K80" s="305"/>
      <c r="L80" s="20"/>
    </row>
    <row r="81" spans="1:12" ht="12" customHeight="1" thickBot="1" x14ac:dyDescent="0.2">
      <c r="A81" s="29"/>
      <c r="B81" s="23" t="s">
        <v>48</v>
      </c>
      <c r="C81" s="58">
        <f t="shared" si="37"/>
        <v>50</v>
      </c>
      <c r="D81" s="244"/>
      <c r="E81" s="35"/>
      <c r="F81" s="36">
        <v>1</v>
      </c>
      <c r="G81" s="59">
        <v>50</v>
      </c>
      <c r="H81" s="35"/>
      <c r="I81" s="63">
        <f t="shared" si="38"/>
        <v>50</v>
      </c>
      <c r="J81" s="66"/>
      <c r="K81" s="306"/>
      <c r="L81" s="21"/>
    </row>
    <row r="82" spans="1:12" s="5" customFormat="1" ht="12" customHeight="1" x14ac:dyDescent="0.15">
      <c r="A82" s="43">
        <v>3113</v>
      </c>
      <c r="B82" s="44" t="s">
        <v>19</v>
      </c>
      <c r="C82" s="57">
        <f t="shared" ref="C82:D82" si="39">SUM(C83:C84)</f>
        <v>0</v>
      </c>
      <c r="D82" s="242">
        <f t="shared" si="39"/>
        <v>0</v>
      </c>
      <c r="E82" s="46"/>
      <c r="F82" s="34"/>
      <c r="G82" s="57"/>
      <c r="H82" s="46"/>
      <c r="I82" s="77"/>
      <c r="J82" s="62"/>
      <c r="K82" s="307"/>
      <c r="L82" s="19"/>
    </row>
    <row r="83" spans="1:12" ht="12" customHeight="1" x14ac:dyDescent="0.15">
      <c r="A83" s="28"/>
      <c r="B83" s="8"/>
      <c r="C83" s="58">
        <f t="shared" ref="C83:C84" si="40">SUM(I83:K83)</f>
        <v>0</v>
      </c>
      <c r="D83" s="243"/>
      <c r="E83" s="35"/>
      <c r="F83" s="35"/>
      <c r="G83" s="58"/>
      <c r="H83" s="35"/>
      <c r="I83" s="63">
        <f>F83*G83</f>
        <v>0</v>
      </c>
      <c r="J83" s="64"/>
      <c r="K83" s="305"/>
      <c r="L83" s="20"/>
    </row>
    <row r="84" spans="1:12" ht="12" customHeight="1" thickBot="1" x14ac:dyDescent="0.2">
      <c r="A84" s="29" t="str">
        <f t="shared" ref="A84" si="41">IF(B84&lt;&gt;"","",0)</f>
        <v/>
      </c>
      <c r="B84" s="23" t="s">
        <v>48</v>
      </c>
      <c r="C84" s="58">
        <f t="shared" si="40"/>
        <v>0</v>
      </c>
      <c r="D84" s="244"/>
      <c r="E84" s="35"/>
      <c r="F84" s="36"/>
      <c r="G84" s="59"/>
      <c r="H84" s="35"/>
      <c r="I84" s="63">
        <f>F84*G84</f>
        <v>0</v>
      </c>
      <c r="J84" s="66"/>
      <c r="K84" s="306"/>
      <c r="L84" s="21"/>
    </row>
    <row r="85" spans="1:12" s="5" customFormat="1" ht="12" customHeight="1" x14ac:dyDescent="0.15">
      <c r="A85" s="43">
        <v>3130</v>
      </c>
      <c r="B85" s="44" t="s">
        <v>7</v>
      </c>
      <c r="C85" s="57">
        <f>SUM(C86:C98)</f>
        <v>106600</v>
      </c>
      <c r="D85" s="242">
        <f>SUM(D86:D98)</f>
        <v>0</v>
      </c>
      <c r="E85" s="46"/>
      <c r="F85" s="34"/>
      <c r="G85" s="57"/>
      <c r="H85" s="46"/>
      <c r="I85" s="77"/>
      <c r="J85" s="62"/>
      <c r="K85" s="307"/>
      <c r="L85" s="19"/>
    </row>
    <row r="86" spans="1:12" ht="12" customHeight="1" x14ac:dyDescent="0.15">
      <c r="A86" s="28"/>
      <c r="B86" s="8" t="s">
        <v>63</v>
      </c>
      <c r="C86" s="58">
        <f t="shared" ref="C86:C98" si="42">SUM(I86:K86)</f>
        <v>27000</v>
      </c>
      <c r="D86" s="243"/>
      <c r="E86" s="35"/>
      <c r="F86" s="35">
        <v>6</v>
      </c>
      <c r="G86" s="58">
        <v>4500</v>
      </c>
      <c r="H86" s="35"/>
      <c r="I86" s="63"/>
      <c r="J86" s="64">
        <f>F86*G86</f>
        <v>27000</v>
      </c>
      <c r="K86" s="305"/>
      <c r="L86" s="345" t="s">
        <v>197</v>
      </c>
    </row>
    <row r="87" spans="1:12" ht="12" customHeight="1" x14ac:dyDescent="0.15">
      <c r="A87" s="28"/>
      <c r="B87" s="8"/>
      <c r="C87" s="58">
        <f t="shared" si="42"/>
        <v>27000</v>
      </c>
      <c r="D87" s="243"/>
      <c r="E87" s="35"/>
      <c r="F87" s="35">
        <v>6</v>
      </c>
      <c r="G87" s="58">
        <v>4500</v>
      </c>
      <c r="H87" s="35"/>
      <c r="I87" s="63">
        <f>F87*G87</f>
        <v>27000</v>
      </c>
      <c r="J87" s="64"/>
      <c r="K87" s="305"/>
      <c r="L87" s="345"/>
    </row>
    <row r="88" spans="1:12" ht="12" customHeight="1" x14ac:dyDescent="0.15">
      <c r="A88" s="28"/>
      <c r="B88" s="8" t="s">
        <v>64</v>
      </c>
      <c r="C88" s="58">
        <f t="shared" si="42"/>
        <v>1000</v>
      </c>
      <c r="D88" s="243"/>
      <c r="E88" s="35"/>
      <c r="F88" s="35">
        <v>1</v>
      </c>
      <c r="G88" s="58">
        <v>1000</v>
      </c>
      <c r="H88" s="35"/>
      <c r="I88" s="63"/>
      <c r="J88" s="64">
        <f t="shared" ref="J88:J90" si="43">F88*G88</f>
        <v>1000</v>
      </c>
      <c r="K88" s="305"/>
      <c r="L88" s="20"/>
    </row>
    <row r="89" spans="1:12" ht="12" customHeight="1" x14ac:dyDescent="0.15">
      <c r="A89" s="28"/>
      <c r="B89" s="8" t="s">
        <v>65</v>
      </c>
      <c r="C89" s="58">
        <f t="shared" si="42"/>
        <v>500</v>
      </c>
      <c r="D89" s="243"/>
      <c r="E89" s="35"/>
      <c r="F89" s="35">
        <v>1</v>
      </c>
      <c r="G89" s="58">
        <v>500</v>
      </c>
      <c r="H89" s="35"/>
      <c r="I89" s="63"/>
      <c r="J89" s="64">
        <f t="shared" si="43"/>
        <v>500</v>
      </c>
      <c r="K89" s="305"/>
      <c r="L89" s="20"/>
    </row>
    <row r="90" spans="1:12" ht="12" customHeight="1" x14ac:dyDescent="0.15">
      <c r="A90" s="28"/>
      <c r="B90" s="8" t="s">
        <v>66</v>
      </c>
      <c r="C90" s="58">
        <f t="shared" si="42"/>
        <v>2500</v>
      </c>
      <c r="D90" s="243"/>
      <c r="E90" s="35"/>
      <c r="F90" s="35">
        <v>1</v>
      </c>
      <c r="G90" s="58">
        <v>2500</v>
      </c>
      <c r="H90" s="35"/>
      <c r="I90" s="63"/>
      <c r="J90" s="64">
        <f t="shared" si="43"/>
        <v>2500</v>
      </c>
      <c r="K90" s="305"/>
      <c r="L90" s="20"/>
    </row>
    <row r="91" spans="1:12" ht="12" customHeight="1" x14ac:dyDescent="0.15">
      <c r="A91" s="28"/>
      <c r="B91" s="8" t="s">
        <v>106</v>
      </c>
      <c r="C91" s="58">
        <f t="shared" si="42"/>
        <v>972</v>
      </c>
      <c r="D91" s="243"/>
      <c r="E91" s="35"/>
      <c r="F91" s="35">
        <v>3</v>
      </c>
      <c r="G91" s="58">
        <v>324</v>
      </c>
      <c r="H91" s="35"/>
      <c r="I91" s="63">
        <f t="shared" ref="I91:I98" si="44">F91*G91</f>
        <v>972</v>
      </c>
      <c r="J91" s="64"/>
      <c r="K91" s="305"/>
      <c r="L91" s="20"/>
    </row>
    <row r="92" spans="1:12" ht="12" customHeight="1" x14ac:dyDescent="0.15">
      <c r="A92" s="28"/>
      <c r="B92" s="8" t="s">
        <v>107</v>
      </c>
      <c r="C92" s="58">
        <f t="shared" si="42"/>
        <v>648</v>
      </c>
      <c r="D92" s="243"/>
      <c r="E92" s="35"/>
      <c r="F92" s="35">
        <v>3</v>
      </c>
      <c r="G92" s="58">
        <v>216</v>
      </c>
      <c r="H92" s="35"/>
      <c r="I92" s="63">
        <f t="shared" si="44"/>
        <v>648</v>
      </c>
      <c r="J92" s="64"/>
      <c r="K92" s="305"/>
      <c r="L92" s="20"/>
    </row>
    <row r="93" spans="1:12" ht="12" customHeight="1" x14ac:dyDescent="0.15">
      <c r="A93" s="28"/>
      <c r="B93" s="8" t="s">
        <v>108</v>
      </c>
      <c r="C93" s="58">
        <f t="shared" si="42"/>
        <v>936</v>
      </c>
      <c r="D93" s="243"/>
      <c r="E93" s="35"/>
      <c r="F93" s="35">
        <v>3</v>
      </c>
      <c r="G93" s="58">
        <v>312</v>
      </c>
      <c r="H93" s="35"/>
      <c r="I93" s="63">
        <f t="shared" si="44"/>
        <v>936</v>
      </c>
      <c r="J93" s="64"/>
      <c r="K93" s="305"/>
      <c r="L93" s="20"/>
    </row>
    <row r="94" spans="1:12" ht="12" customHeight="1" x14ac:dyDescent="0.15">
      <c r="A94" s="28"/>
      <c r="B94" s="8" t="s">
        <v>109</v>
      </c>
      <c r="C94" s="58">
        <f t="shared" si="42"/>
        <v>864</v>
      </c>
      <c r="D94" s="243"/>
      <c r="E94" s="35"/>
      <c r="F94" s="35">
        <v>3</v>
      </c>
      <c r="G94" s="58">
        <v>288</v>
      </c>
      <c r="H94" s="35"/>
      <c r="I94" s="63">
        <f t="shared" si="44"/>
        <v>864</v>
      </c>
      <c r="J94" s="64"/>
      <c r="K94" s="305"/>
    </row>
    <row r="95" spans="1:12" ht="12" customHeight="1" x14ac:dyDescent="0.15">
      <c r="A95" s="28"/>
      <c r="B95" s="8" t="s">
        <v>67</v>
      </c>
      <c r="C95" s="58">
        <f t="shared" si="42"/>
        <v>100</v>
      </c>
      <c r="D95" s="243"/>
      <c r="E95" s="35"/>
      <c r="F95" s="35">
        <v>2</v>
      </c>
      <c r="G95" s="58">
        <v>50</v>
      </c>
      <c r="H95" s="35"/>
      <c r="I95" s="63">
        <f t="shared" si="44"/>
        <v>100</v>
      </c>
      <c r="J95" s="64"/>
      <c r="K95" s="305"/>
      <c r="L95" s="20"/>
    </row>
    <row r="96" spans="1:12" ht="12" customHeight="1" x14ac:dyDescent="0.15">
      <c r="A96" s="28"/>
      <c r="B96" s="8" t="s">
        <v>68</v>
      </c>
      <c r="C96" s="58">
        <f t="shared" si="42"/>
        <v>300</v>
      </c>
      <c r="D96" s="243"/>
      <c r="E96" s="35"/>
      <c r="F96" s="35">
        <v>1</v>
      </c>
      <c r="G96" s="58">
        <v>300</v>
      </c>
      <c r="H96" s="35"/>
      <c r="I96" s="63">
        <f t="shared" si="44"/>
        <v>300</v>
      </c>
      <c r="J96" s="64"/>
      <c r="K96" s="305"/>
      <c r="L96" s="20"/>
    </row>
    <row r="97" spans="1:12" ht="12" customHeight="1" x14ac:dyDescent="0.15">
      <c r="A97" s="28"/>
      <c r="B97" s="8" t="s">
        <v>110</v>
      </c>
      <c r="C97" s="58">
        <f t="shared" si="42"/>
        <v>44770</v>
      </c>
      <c r="D97" s="243"/>
      <c r="E97" s="35"/>
      <c r="F97" s="114">
        <f>IF(SUM(C185-9000)&gt;0, SUM(C185-9000),0)</f>
        <v>2035</v>
      </c>
      <c r="G97" s="58">
        <v>22</v>
      </c>
      <c r="H97" s="35"/>
      <c r="I97" s="63">
        <f t="shared" si="44"/>
        <v>44770</v>
      </c>
      <c r="J97" s="64"/>
      <c r="K97" s="305"/>
      <c r="L97" s="20" t="s">
        <v>147</v>
      </c>
    </row>
    <row r="98" spans="1:12" ht="12" customHeight="1" thickBot="1" x14ac:dyDescent="0.2">
      <c r="A98" s="29" t="str">
        <f t="shared" ref="A98" si="45">IF(B98&lt;&gt;"","",0)</f>
        <v/>
      </c>
      <c r="B98" s="23" t="s">
        <v>48</v>
      </c>
      <c r="C98" s="58">
        <f t="shared" si="42"/>
        <v>10</v>
      </c>
      <c r="D98" s="244"/>
      <c r="E98" s="35"/>
      <c r="F98" s="36">
        <v>1</v>
      </c>
      <c r="G98" s="59">
        <v>10</v>
      </c>
      <c r="H98" s="35"/>
      <c r="I98" s="63">
        <f t="shared" si="44"/>
        <v>10</v>
      </c>
      <c r="J98" s="66"/>
      <c r="K98" s="306"/>
      <c r="L98" s="21"/>
    </row>
    <row r="99" spans="1:12" s="5" customFormat="1" ht="12" customHeight="1" x14ac:dyDescent="0.15">
      <c r="A99" s="43">
        <v>3130.02</v>
      </c>
      <c r="B99" s="44" t="s">
        <v>20</v>
      </c>
      <c r="C99" s="57">
        <f>SUM(C100:C103)</f>
        <v>900</v>
      </c>
      <c r="D99" s="242">
        <f>SUM(D100:D103)</f>
        <v>0</v>
      </c>
      <c r="E99" s="46"/>
      <c r="F99" s="34"/>
      <c r="G99" s="57"/>
      <c r="H99" s="46"/>
      <c r="I99" s="78"/>
      <c r="J99" s="69"/>
      <c r="K99" s="309"/>
      <c r="L99" s="19"/>
    </row>
    <row r="100" spans="1:12" ht="12" customHeight="1" x14ac:dyDescent="0.15">
      <c r="A100" s="28"/>
      <c r="B100" s="8" t="s">
        <v>69</v>
      </c>
      <c r="C100" s="58">
        <f t="shared" ref="C100:C103" si="46">SUM(I100:K100)</f>
        <v>120</v>
      </c>
      <c r="D100" s="243"/>
      <c r="E100" s="35"/>
      <c r="F100" s="35">
        <v>1</v>
      </c>
      <c r="G100" s="58">
        <v>120</v>
      </c>
      <c r="H100" s="35"/>
      <c r="I100" s="55">
        <f>F100*G100</f>
        <v>120</v>
      </c>
      <c r="J100" s="56"/>
      <c r="K100" s="304"/>
      <c r="L100" s="20"/>
    </row>
    <row r="101" spans="1:12" ht="12" customHeight="1" x14ac:dyDescent="0.15">
      <c r="A101" s="28"/>
      <c r="B101" s="8" t="s">
        <v>111</v>
      </c>
      <c r="C101" s="58">
        <f t="shared" si="46"/>
        <v>480</v>
      </c>
      <c r="D101" s="243"/>
      <c r="E101" s="35"/>
      <c r="F101" s="35">
        <v>1</v>
      </c>
      <c r="G101" s="58">
        <v>480</v>
      </c>
      <c r="H101" s="35"/>
      <c r="I101" s="55">
        <f t="shared" ref="I101:I103" si="47">F101*G101</f>
        <v>480</v>
      </c>
      <c r="J101" s="56"/>
      <c r="K101" s="304"/>
      <c r="L101" s="20"/>
    </row>
    <row r="102" spans="1:12" ht="12" customHeight="1" x14ac:dyDescent="0.15">
      <c r="A102" s="28"/>
      <c r="B102" s="8" t="s">
        <v>112</v>
      </c>
      <c r="C102" s="58">
        <f t="shared" si="46"/>
        <v>300</v>
      </c>
      <c r="D102" s="243"/>
      <c r="E102" s="35"/>
      <c r="F102" s="35">
        <v>1</v>
      </c>
      <c r="G102" s="58">
        <v>300</v>
      </c>
      <c r="H102" s="35"/>
      <c r="I102" s="55">
        <f t="shared" si="47"/>
        <v>300</v>
      </c>
      <c r="J102" s="56"/>
      <c r="K102" s="304"/>
      <c r="L102" s="20"/>
    </row>
    <row r="103" spans="1:12" ht="12" customHeight="1" thickBot="1" x14ac:dyDescent="0.2">
      <c r="A103" s="29" t="str">
        <f t="shared" ref="A103" si="48">IF(B103&lt;&gt;"","",0)</f>
        <v/>
      </c>
      <c r="B103" s="23" t="s">
        <v>48</v>
      </c>
      <c r="C103" s="58">
        <f t="shared" si="46"/>
        <v>0</v>
      </c>
      <c r="D103" s="244"/>
      <c r="E103" s="35"/>
      <c r="F103" s="36"/>
      <c r="G103" s="59"/>
      <c r="H103" s="35"/>
      <c r="I103" s="55">
        <f t="shared" si="47"/>
        <v>0</v>
      </c>
      <c r="J103" s="68"/>
      <c r="K103" s="308"/>
      <c r="L103" s="21"/>
    </row>
    <row r="104" spans="1:12" s="5" customFormat="1" ht="12" customHeight="1" x14ac:dyDescent="0.15">
      <c r="A104" s="43">
        <v>3133</v>
      </c>
      <c r="B104" s="44" t="s">
        <v>21</v>
      </c>
      <c r="C104" s="57">
        <f>SUM(C105:C108)</f>
        <v>4100</v>
      </c>
      <c r="D104" s="242">
        <f>SUM(D105:D108)</f>
        <v>0</v>
      </c>
      <c r="E104" s="46"/>
      <c r="F104" s="34"/>
      <c r="G104" s="57"/>
      <c r="H104" s="46"/>
      <c r="I104" s="78"/>
      <c r="J104" s="69"/>
      <c r="K104" s="309"/>
      <c r="L104" s="19"/>
    </row>
    <row r="105" spans="1:12" ht="12" customHeight="1" x14ac:dyDescent="0.15">
      <c r="A105" s="28"/>
      <c r="B105" s="8" t="s">
        <v>70</v>
      </c>
      <c r="C105" s="58">
        <f t="shared" ref="C105:C108" si="49">SUM(I105:K105)</f>
        <v>2000</v>
      </c>
      <c r="D105" s="243"/>
      <c r="E105" s="35"/>
      <c r="F105" s="35">
        <v>1</v>
      </c>
      <c r="G105" s="58">
        <v>2000</v>
      </c>
      <c r="H105" s="35"/>
      <c r="I105" s="55">
        <f>F105*G105</f>
        <v>2000</v>
      </c>
      <c r="J105" s="56"/>
      <c r="K105" s="304"/>
      <c r="L105" s="20"/>
    </row>
    <row r="106" spans="1:12" ht="12" customHeight="1" x14ac:dyDescent="0.15">
      <c r="A106" s="28"/>
      <c r="B106" s="8" t="s">
        <v>113</v>
      </c>
      <c r="C106" s="58">
        <f t="shared" si="49"/>
        <v>1600</v>
      </c>
      <c r="D106" s="243"/>
      <c r="E106" s="35"/>
      <c r="F106" s="35">
        <v>1</v>
      </c>
      <c r="G106" s="58">
        <v>1600</v>
      </c>
      <c r="H106" s="35"/>
      <c r="I106" s="55">
        <f t="shared" ref="I106" si="50">F106*G106</f>
        <v>1600</v>
      </c>
      <c r="J106" s="56"/>
      <c r="K106" s="304"/>
      <c r="L106" s="20"/>
    </row>
    <row r="107" spans="1:12" ht="12" customHeight="1" x14ac:dyDescent="0.15">
      <c r="A107" s="28"/>
      <c r="B107" s="8" t="s">
        <v>114</v>
      </c>
      <c r="C107" s="58">
        <f t="shared" si="49"/>
        <v>450</v>
      </c>
      <c r="D107" s="243"/>
      <c r="E107" s="35"/>
      <c r="F107" s="35">
        <v>1</v>
      </c>
      <c r="G107" s="58">
        <v>450</v>
      </c>
      <c r="H107" s="35"/>
      <c r="I107" s="55"/>
      <c r="J107" s="56">
        <f>F107*G107</f>
        <v>450</v>
      </c>
      <c r="K107" s="304"/>
      <c r="L107" s="20"/>
    </row>
    <row r="108" spans="1:12" s="4" customFormat="1" ht="12" customHeight="1" thickBot="1" x14ac:dyDescent="0.2">
      <c r="A108" s="29" t="str">
        <f t="shared" ref="A108" si="51">IF(B108&lt;&gt;"","",0)</f>
        <v/>
      </c>
      <c r="B108" s="23" t="s">
        <v>48</v>
      </c>
      <c r="C108" s="58">
        <f t="shared" si="49"/>
        <v>50</v>
      </c>
      <c r="D108" s="244"/>
      <c r="E108" s="35"/>
      <c r="F108" s="36">
        <v>1</v>
      </c>
      <c r="G108" s="59">
        <v>50</v>
      </c>
      <c r="H108" s="35"/>
      <c r="I108" s="55"/>
      <c r="J108" s="68">
        <f>F108*G108</f>
        <v>50</v>
      </c>
      <c r="K108" s="308"/>
      <c r="L108" s="22"/>
    </row>
    <row r="109" spans="1:12" s="5" customFormat="1" ht="12" customHeight="1" x14ac:dyDescent="0.15">
      <c r="A109" s="43">
        <v>3134</v>
      </c>
      <c r="B109" s="44" t="s">
        <v>22</v>
      </c>
      <c r="C109" s="57">
        <f>SUM(C110:C111)</f>
        <v>3500</v>
      </c>
      <c r="D109" s="242">
        <f>SUM(D110:D111)</f>
        <v>0</v>
      </c>
      <c r="E109" s="46"/>
      <c r="F109" s="34"/>
      <c r="G109" s="57"/>
      <c r="H109" s="46"/>
      <c r="I109" s="78"/>
      <c r="J109" s="69"/>
      <c r="K109" s="309"/>
      <c r="L109" s="19"/>
    </row>
    <row r="110" spans="1:12" ht="12" customHeight="1" x14ac:dyDescent="0.15">
      <c r="A110" s="28"/>
      <c r="B110" s="8" t="s">
        <v>130</v>
      </c>
      <c r="C110" s="58">
        <f t="shared" ref="C110:C111" si="52">SUM(I110:K110)</f>
        <v>3500</v>
      </c>
      <c r="D110" s="243"/>
      <c r="E110" s="35"/>
      <c r="F110" s="35">
        <v>1</v>
      </c>
      <c r="G110" s="58">
        <v>3500</v>
      </c>
      <c r="H110" s="35"/>
      <c r="I110" s="63">
        <f>F110*G110</f>
        <v>3500</v>
      </c>
      <c r="J110" s="64"/>
      <c r="K110" s="305"/>
      <c r="L110" s="20"/>
    </row>
    <row r="111" spans="1:12" ht="12" customHeight="1" thickBot="1" x14ac:dyDescent="0.2">
      <c r="A111" s="29"/>
      <c r="B111" s="23" t="s">
        <v>48</v>
      </c>
      <c r="C111" s="58">
        <f t="shared" si="52"/>
        <v>0</v>
      </c>
      <c r="D111" s="244"/>
      <c r="E111" s="35"/>
      <c r="F111" s="36"/>
      <c r="G111" s="59"/>
      <c r="H111" s="35"/>
      <c r="I111" s="63">
        <f t="shared" ref="I111" si="53">F111*G111</f>
        <v>0</v>
      </c>
      <c r="J111" s="66"/>
      <c r="K111" s="306"/>
      <c r="L111" s="21"/>
    </row>
    <row r="112" spans="1:12" s="5" customFormat="1" ht="12" customHeight="1" x14ac:dyDescent="0.15">
      <c r="A112" s="43">
        <v>3137</v>
      </c>
      <c r="B112" s="44" t="s">
        <v>23</v>
      </c>
      <c r="C112" s="57">
        <f>SUM(C113:C115)</f>
        <v>200</v>
      </c>
      <c r="D112" s="242">
        <f>SUM(D113:D115)</f>
        <v>0</v>
      </c>
      <c r="E112" s="46"/>
      <c r="F112" s="34"/>
      <c r="G112" s="57"/>
      <c r="H112" s="46"/>
      <c r="I112" s="77"/>
      <c r="J112" s="62"/>
      <c r="K112" s="307"/>
      <c r="L112" s="19"/>
    </row>
    <row r="113" spans="1:12" ht="12" customHeight="1" x14ac:dyDescent="0.15">
      <c r="A113" s="28"/>
      <c r="B113" s="8" t="s">
        <v>71</v>
      </c>
      <c r="C113" s="58">
        <f t="shared" ref="C113:C115" si="54">SUM(I113:K113)</f>
        <v>80</v>
      </c>
      <c r="D113" s="243"/>
      <c r="E113" s="35"/>
      <c r="F113" s="35">
        <v>2</v>
      </c>
      <c r="G113" s="58">
        <v>40</v>
      </c>
      <c r="H113" s="35"/>
      <c r="I113" s="63">
        <f>F113*G113</f>
        <v>80</v>
      </c>
      <c r="J113" s="64"/>
      <c r="K113" s="305"/>
      <c r="L113" s="20"/>
    </row>
    <row r="114" spans="1:12" ht="12" customHeight="1" x14ac:dyDescent="0.15">
      <c r="A114" s="28"/>
      <c r="B114" s="8" t="s">
        <v>72</v>
      </c>
      <c r="C114" s="58">
        <f t="shared" si="54"/>
        <v>120</v>
      </c>
      <c r="D114" s="243"/>
      <c r="E114" s="35"/>
      <c r="F114" s="35">
        <v>2</v>
      </c>
      <c r="G114" s="58">
        <v>60</v>
      </c>
      <c r="H114" s="35"/>
      <c r="I114" s="63">
        <f t="shared" ref="I114:I115" si="55">F114*G114</f>
        <v>120</v>
      </c>
      <c r="J114" s="64"/>
      <c r="K114" s="305"/>
      <c r="L114" s="20"/>
    </row>
    <row r="115" spans="1:12" ht="12" customHeight="1" thickBot="1" x14ac:dyDescent="0.2">
      <c r="A115" s="29" t="str">
        <f t="shared" ref="A115" si="56">IF(B115&lt;&gt;"","",0)</f>
        <v/>
      </c>
      <c r="B115" s="23" t="s">
        <v>48</v>
      </c>
      <c r="C115" s="58">
        <f t="shared" si="54"/>
        <v>0</v>
      </c>
      <c r="D115" s="244"/>
      <c r="E115" s="35"/>
      <c r="F115" s="36"/>
      <c r="G115" s="59"/>
      <c r="H115" s="35"/>
      <c r="I115" s="63">
        <f t="shared" si="55"/>
        <v>0</v>
      </c>
      <c r="J115" s="66"/>
      <c r="K115" s="306"/>
      <c r="L115" s="21"/>
    </row>
    <row r="116" spans="1:12" s="5" customFormat="1" ht="12" customHeight="1" x14ac:dyDescent="0.15">
      <c r="A116" s="43">
        <v>3151</v>
      </c>
      <c r="B116" s="44" t="s">
        <v>24</v>
      </c>
      <c r="C116" s="57">
        <f>SUM(C117:C125)</f>
        <v>4400</v>
      </c>
      <c r="D116" s="242">
        <f>SUM(D117:D125)</f>
        <v>0</v>
      </c>
      <c r="E116" s="46"/>
      <c r="F116" s="34"/>
      <c r="G116" s="57"/>
      <c r="H116" s="46"/>
      <c r="I116" s="77"/>
      <c r="J116" s="62"/>
      <c r="K116" s="307"/>
      <c r="L116" s="19"/>
    </row>
    <row r="117" spans="1:12" ht="12" customHeight="1" x14ac:dyDescent="0.15">
      <c r="A117" s="28"/>
      <c r="B117" s="8" t="s">
        <v>73</v>
      </c>
      <c r="C117" s="58">
        <f t="shared" ref="C117:C125" si="57">SUM(I117:K117)</f>
        <v>300</v>
      </c>
      <c r="D117" s="243"/>
      <c r="E117" s="35"/>
      <c r="F117" s="35">
        <v>2</v>
      </c>
      <c r="G117" s="58">
        <v>150</v>
      </c>
      <c r="H117" s="35"/>
      <c r="I117" s="63">
        <f>F117*G117</f>
        <v>300</v>
      </c>
      <c r="J117" s="64"/>
      <c r="K117" s="305"/>
      <c r="L117" s="20"/>
    </row>
    <row r="118" spans="1:12" ht="12" customHeight="1" x14ac:dyDescent="0.15">
      <c r="A118" s="28"/>
      <c r="B118" s="8" t="s">
        <v>74</v>
      </c>
      <c r="C118" s="58">
        <f t="shared" si="57"/>
        <v>600</v>
      </c>
      <c r="D118" s="243"/>
      <c r="E118" s="35"/>
      <c r="F118" s="35">
        <v>1</v>
      </c>
      <c r="G118" s="58">
        <v>600</v>
      </c>
      <c r="H118" s="35"/>
      <c r="I118" s="63">
        <f t="shared" ref="I118:I125" si="58">F118*G118</f>
        <v>600</v>
      </c>
      <c r="J118" s="64"/>
      <c r="K118" s="305"/>
    </row>
    <row r="119" spans="1:12" ht="12" customHeight="1" x14ac:dyDescent="0.15">
      <c r="A119" s="28"/>
      <c r="B119" s="8" t="s">
        <v>115</v>
      </c>
      <c r="C119" s="58">
        <f t="shared" si="57"/>
        <v>900</v>
      </c>
      <c r="D119" s="243"/>
      <c r="E119" s="35"/>
      <c r="F119" s="35">
        <v>6</v>
      </c>
      <c r="G119" s="58">
        <v>150</v>
      </c>
      <c r="H119" s="35"/>
      <c r="I119" s="63">
        <f t="shared" si="58"/>
        <v>900</v>
      </c>
      <c r="J119" s="64"/>
      <c r="K119" s="305"/>
      <c r="L119" s="20"/>
    </row>
    <row r="120" spans="1:12" ht="12" customHeight="1" x14ac:dyDescent="0.15">
      <c r="A120" s="28"/>
      <c r="B120" s="8" t="s">
        <v>75</v>
      </c>
      <c r="C120" s="58">
        <f t="shared" si="57"/>
        <v>1400</v>
      </c>
      <c r="D120" s="243"/>
      <c r="E120" s="35"/>
      <c r="F120" s="35">
        <v>1</v>
      </c>
      <c r="G120" s="58">
        <v>1400</v>
      </c>
      <c r="H120" s="35"/>
      <c r="I120" s="63">
        <f t="shared" si="58"/>
        <v>1400</v>
      </c>
      <c r="J120" s="64"/>
      <c r="K120" s="305"/>
      <c r="L120" s="20"/>
    </row>
    <row r="121" spans="1:12" ht="12" customHeight="1" x14ac:dyDescent="0.15">
      <c r="A121" s="28"/>
      <c r="B121" s="8" t="s">
        <v>116</v>
      </c>
      <c r="C121" s="58">
        <f t="shared" si="57"/>
        <v>200</v>
      </c>
      <c r="D121" s="243"/>
      <c r="E121" s="35"/>
      <c r="F121" s="35">
        <v>1</v>
      </c>
      <c r="G121" s="58">
        <v>200</v>
      </c>
      <c r="H121" s="35"/>
      <c r="I121" s="63">
        <f t="shared" si="58"/>
        <v>200</v>
      </c>
      <c r="J121" s="64"/>
      <c r="K121" s="305"/>
      <c r="L121" s="20"/>
    </row>
    <row r="122" spans="1:12" ht="12" customHeight="1" x14ac:dyDescent="0.15">
      <c r="A122" s="28"/>
      <c r="B122" s="8" t="s">
        <v>76</v>
      </c>
      <c r="C122" s="58">
        <f t="shared" si="57"/>
        <v>0</v>
      </c>
      <c r="D122" s="243"/>
      <c r="E122" s="35"/>
      <c r="F122" s="35">
        <v>0</v>
      </c>
      <c r="G122" s="58">
        <v>200</v>
      </c>
      <c r="H122" s="35"/>
      <c r="I122" s="63">
        <f t="shared" si="58"/>
        <v>0</v>
      </c>
      <c r="J122" s="64"/>
      <c r="K122" s="305"/>
      <c r="L122" s="20"/>
    </row>
    <row r="123" spans="1:12" ht="12" customHeight="1" x14ac:dyDescent="0.15">
      <c r="A123" s="28"/>
      <c r="B123" s="8" t="s">
        <v>77</v>
      </c>
      <c r="C123" s="58">
        <f t="shared" si="57"/>
        <v>1000</v>
      </c>
      <c r="D123" s="243"/>
      <c r="E123" s="35"/>
      <c r="F123" s="35">
        <v>1</v>
      </c>
      <c r="G123" s="58">
        <v>1000</v>
      </c>
      <c r="H123" s="35"/>
      <c r="I123" s="63">
        <f t="shared" si="58"/>
        <v>1000</v>
      </c>
      <c r="J123" s="64"/>
      <c r="K123" s="305"/>
      <c r="L123" s="20"/>
    </row>
    <row r="124" spans="1:12" ht="12" customHeight="1" x14ac:dyDescent="0.15">
      <c r="A124" s="28"/>
      <c r="B124" s="8" t="s">
        <v>117</v>
      </c>
      <c r="C124" s="58">
        <f t="shared" si="57"/>
        <v>0</v>
      </c>
      <c r="D124" s="243"/>
      <c r="E124" s="35"/>
      <c r="F124" s="35">
        <v>1</v>
      </c>
      <c r="G124" s="58">
        <v>0</v>
      </c>
      <c r="H124" s="35"/>
      <c r="I124" s="63">
        <f t="shared" si="58"/>
        <v>0</v>
      </c>
      <c r="J124" s="64"/>
      <c r="K124" s="305"/>
      <c r="L124" s="20" t="s">
        <v>132</v>
      </c>
    </row>
    <row r="125" spans="1:12" ht="12" customHeight="1" thickBot="1" x14ac:dyDescent="0.2">
      <c r="A125" s="29"/>
      <c r="B125" s="23" t="s">
        <v>48</v>
      </c>
      <c r="C125" s="58">
        <f t="shared" si="57"/>
        <v>0</v>
      </c>
      <c r="D125" s="244"/>
      <c r="E125" s="35"/>
      <c r="F125" s="36"/>
      <c r="G125" s="59"/>
      <c r="H125" s="35"/>
      <c r="I125" s="63">
        <f t="shared" si="58"/>
        <v>0</v>
      </c>
      <c r="J125" s="66"/>
      <c r="K125" s="306"/>
      <c r="L125" s="21"/>
    </row>
    <row r="126" spans="1:12" s="5" customFormat="1" ht="12" customHeight="1" x14ac:dyDescent="0.15">
      <c r="A126" s="43">
        <v>3153</v>
      </c>
      <c r="B126" s="44" t="s">
        <v>25</v>
      </c>
      <c r="C126" s="57">
        <f>SUM(C127:C129)</f>
        <v>9700</v>
      </c>
      <c r="D126" s="242">
        <f>SUM(D127:D129)</f>
        <v>0</v>
      </c>
      <c r="E126" s="46"/>
      <c r="F126" s="34"/>
      <c r="G126" s="57"/>
      <c r="H126" s="46"/>
      <c r="I126" s="77"/>
      <c r="J126" s="62"/>
      <c r="K126" s="307"/>
      <c r="L126" s="19"/>
    </row>
    <row r="127" spans="1:12" ht="12" customHeight="1" x14ac:dyDescent="0.15">
      <c r="A127" s="28"/>
      <c r="B127" s="8" t="s">
        <v>78</v>
      </c>
      <c r="C127" s="58">
        <f t="shared" ref="C127:C129" si="59">SUM(I127:K127)</f>
        <v>3540</v>
      </c>
      <c r="D127" s="243"/>
      <c r="E127" s="35"/>
      <c r="F127" s="35">
        <v>1</v>
      </c>
      <c r="G127" s="58">
        <v>3540</v>
      </c>
      <c r="H127" s="35"/>
      <c r="I127" s="63">
        <f>F127*G127</f>
        <v>3540</v>
      </c>
      <c r="J127" s="64"/>
      <c r="K127" s="305"/>
      <c r="L127" s="20"/>
    </row>
    <row r="128" spans="1:12" ht="12" customHeight="1" x14ac:dyDescent="0.15">
      <c r="A128" s="28"/>
      <c r="B128" s="8" t="s">
        <v>79</v>
      </c>
      <c r="C128" s="58">
        <f t="shared" si="59"/>
        <v>6120</v>
      </c>
      <c r="D128" s="243"/>
      <c r="E128" s="35"/>
      <c r="F128" s="35">
        <v>2</v>
      </c>
      <c r="G128" s="58">
        <v>3060</v>
      </c>
      <c r="H128" s="35"/>
      <c r="I128" s="63">
        <f t="shared" ref="I128:I129" si="60">F128*G128</f>
        <v>6120</v>
      </c>
      <c r="J128" s="64"/>
      <c r="K128" s="305"/>
      <c r="L128" s="20"/>
    </row>
    <row r="129" spans="1:12" ht="12" customHeight="1" thickBot="1" x14ac:dyDescent="0.2">
      <c r="A129" s="29" t="str">
        <f t="shared" ref="A129" si="61">IF(B129&lt;&gt;"","",0)</f>
        <v/>
      </c>
      <c r="B129" s="23" t="s">
        <v>48</v>
      </c>
      <c r="C129" s="58">
        <f t="shared" si="59"/>
        <v>40</v>
      </c>
      <c r="D129" s="244"/>
      <c r="E129" s="35"/>
      <c r="F129" s="36">
        <v>1</v>
      </c>
      <c r="G129" s="59">
        <v>40</v>
      </c>
      <c r="H129" s="35"/>
      <c r="I129" s="63">
        <f t="shared" si="60"/>
        <v>40</v>
      </c>
      <c r="J129" s="66"/>
      <c r="K129" s="306"/>
      <c r="L129" s="21"/>
    </row>
    <row r="130" spans="1:12" s="5" customFormat="1" ht="12" customHeight="1" x14ac:dyDescent="0.15">
      <c r="A130" s="43">
        <v>3158</v>
      </c>
      <c r="B130" s="44" t="s">
        <v>26</v>
      </c>
      <c r="C130" s="57">
        <f t="shared" ref="C130:D130" si="62">SUM(C131:C132)</f>
        <v>0</v>
      </c>
      <c r="D130" s="242">
        <f t="shared" si="62"/>
        <v>0</v>
      </c>
      <c r="E130" s="46"/>
      <c r="F130" s="34"/>
      <c r="G130" s="57"/>
      <c r="H130" s="46"/>
      <c r="I130" s="77"/>
      <c r="J130" s="62"/>
      <c r="K130" s="307"/>
      <c r="L130" s="19"/>
    </row>
    <row r="131" spans="1:12" ht="12" customHeight="1" x14ac:dyDescent="0.15">
      <c r="A131" s="28"/>
      <c r="B131" s="8"/>
      <c r="C131" s="58">
        <f t="shared" ref="C131:C132" si="63">SUM(I131:K131)</f>
        <v>0</v>
      </c>
      <c r="D131" s="243"/>
      <c r="E131" s="35"/>
      <c r="F131" s="35"/>
      <c r="G131" s="58"/>
      <c r="H131" s="35"/>
      <c r="I131" s="63">
        <f>F131*G131</f>
        <v>0</v>
      </c>
      <c r="J131" s="64"/>
      <c r="K131" s="305"/>
      <c r="L131" s="20"/>
    </row>
    <row r="132" spans="1:12" ht="12" customHeight="1" thickBot="1" x14ac:dyDescent="0.2">
      <c r="A132" s="29" t="str">
        <f t="shared" ref="A132" si="64">IF(B132&lt;&gt;"","",0)</f>
        <v/>
      </c>
      <c r="B132" s="23" t="s">
        <v>48</v>
      </c>
      <c r="C132" s="58">
        <f t="shared" si="63"/>
        <v>0</v>
      </c>
      <c r="D132" s="244"/>
      <c r="E132" s="47"/>
      <c r="F132" s="37"/>
      <c r="G132" s="60"/>
      <c r="H132" s="47"/>
      <c r="I132" s="63">
        <f>F132*G132</f>
        <v>0</v>
      </c>
      <c r="J132" s="66"/>
      <c r="K132" s="306"/>
      <c r="L132" s="21"/>
    </row>
    <row r="133" spans="1:12" s="5" customFormat="1" ht="12" customHeight="1" x14ac:dyDescent="0.15">
      <c r="A133" s="43">
        <v>3161</v>
      </c>
      <c r="B133" s="44" t="s">
        <v>27</v>
      </c>
      <c r="C133" s="57">
        <f t="shared" ref="C133:D133" si="65">SUM(C134:C135)</f>
        <v>0</v>
      </c>
      <c r="D133" s="242">
        <f t="shared" si="65"/>
        <v>0</v>
      </c>
      <c r="E133" s="46"/>
      <c r="F133" s="34"/>
      <c r="G133" s="57"/>
      <c r="H133" s="46"/>
      <c r="I133" s="77"/>
      <c r="J133" s="62"/>
      <c r="K133" s="307"/>
      <c r="L133" s="19"/>
    </row>
    <row r="134" spans="1:12" s="5" customFormat="1" ht="12" customHeight="1" x14ac:dyDescent="0.15">
      <c r="A134" s="71"/>
      <c r="B134" s="72"/>
      <c r="C134" s="58">
        <f t="shared" ref="C134:C135" si="66">SUM(I134:K134)</f>
        <v>0</v>
      </c>
      <c r="D134" s="243"/>
      <c r="E134" s="46"/>
      <c r="F134" s="46"/>
      <c r="G134" s="70"/>
      <c r="H134" s="46"/>
      <c r="I134" s="63">
        <f t="shared" ref="I134:I135" si="67">F134*G134</f>
        <v>0</v>
      </c>
      <c r="J134" s="73"/>
      <c r="K134" s="310"/>
      <c r="L134" s="74"/>
    </row>
    <row r="135" spans="1:12" ht="12" customHeight="1" thickBot="1" x14ac:dyDescent="0.2">
      <c r="A135" s="29" t="str">
        <f t="shared" ref="A135" si="68">IF(B135&lt;&gt;"","",0)</f>
        <v/>
      </c>
      <c r="B135" s="23" t="s">
        <v>48</v>
      </c>
      <c r="C135" s="58">
        <f t="shared" si="66"/>
        <v>0</v>
      </c>
      <c r="D135" s="244"/>
      <c r="E135" s="35"/>
      <c r="F135" s="36"/>
      <c r="G135" s="59"/>
      <c r="H135" s="35"/>
      <c r="I135" s="63">
        <f t="shared" si="67"/>
        <v>0</v>
      </c>
      <c r="J135" s="66"/>
      <c r="K135" s="306"/>
      <c r="L135" s="21"/>
    </row>
    <row r="136" spans="1:12" s="5" customFormat="1" ht="12" customHeight="1" x14ac:dyDescent="0.15">
      <c r="A136" s="43">
        <v>3170</v>
      </c>
      <c r="B136" s="44" t="s">
        <v>28</v>
      </c>
      <c r="C136" s="57">
        <f t="shared" ref="C136:D136" si="69">SUM(C137:C138)</f>
        <v>300</v>
      </c>
      <c r="D136" s="242">
        <f t="shared" si="69"/>
        <v>0</v>
      </c>
      <c r="E136" s="46"/>
      <c r="F136" s="34"/>
      <c r="G136" s="57"/>
      <c r="H136" s="46"/>
      <c r="I136" s="77"/>
      <c r="J136" s="62"/>
      <c r="K136" s="307"/>
      <c r="L136" s="19"/>
    </row>
    <row r="137" spans="1:12" ht="12" customHeight="1" x14ac:dyDescent="0.15">
      <c r="A137" s="28"/>
      <c r="B137" s="8" t="s">
        <v>118</v>
      </c>
      <c r="C137" s="58">
        <f t="shared" ref="C137:C138" si="70">SUM(I137:K137)</f>
        <v>300</v>
      </c>
      <c r="D137" s="243"/>
      <c r="E137" s="35"/>
      <c r="F137" s="35">
        <v>2</v>
      </c>
      <c r="G137" s="58">
        <v>150</v>
      </c>
      <c r="H137" s="35"/>
      <c r="I137" s="63">
        <f t="shared" ref="I137:I138" si="71">F137*G137</f>
        <v>300</v>
      </c>
      <c r="J137" s="64"/>
      <c r="K137" s="305"/>
      <c r="L137" s="20"/>
    </row>
    <row r="138" spans="1:12" ht="12" customHeight="1" thickBot="1" x14ac:dyDescent="0.2">
      <c r="A138" s="29"/>
      <c r="B138" s="23" t="s">
        <v>48</v>
      </c>
      <c r="C138" s="58">
        <f t="shared" si="70"/>
        <v>0</v>
      </c>
      <c r="D138" s="244"/>
      <c r="E138" s="35"/>
      <c r="F138" s="36"/>
      <c r="G138" s="59"/>
      <c r="H138" s="35"/>
      <c r="I138" s="63">
        <f t="shared" si="71"/>
        <v>0</v>
      </c>
      <c r="J138" s="66"/>
      <c r="K138" s="306"/>
      <c r="L138" s="21"/>
    </row>
    <row r="139" spans="1:12" s="5" customFormat="1" ht="12" customHeight="1" x14ac:dyDescent="0.15">
      <c r="A139" s="43">
        <v>3181</v>
      </c>
      <c r="B139" s="44" t="s">
        <v>29</v>
      </c>
      <c r="C139" s="57">
        <f t="shared" ref="C139:D139" si="72">SUM(C140:C141)</f>
        <v>0</v>
      </c>
      <c r="D139" s="242">
        <f t="shared" si="72"/>
        <v>0</v>
      </c>
      <c r="E139" s="46"/>
      <c r="F139" s="34"/>
      <c r="G139" s="57"/>
      <c r="H139" s="46"/>
      <c r="I139" s="77"/>
      <c r="J139" s="69"/>
      <c r="K139" s="309"/>
      <c r="L139" s="19"/>
    </row>
    <row r="140" spans="1:12" s="5" customFormat="1" ht="12" customHeight="1" x14ac:dyDescent="0.15">
      <c r="A140" s="71"/>
      <c r="B140" s="72"/>
      <c r="C140" s="58">
        <f t="shared" ref="C140:C141" si="73">SUM(I140:K140)</f>
        <v>0</v>
      </c>
      <c r="D140" s="243"/>
      <c r="E140" s="46"/>
      <c r="F140" s="46"/>
      <c r="G140" s="70"/>
      <c r="H140" s="46"/>
      <c r="I140" s="63">
        <f t="shared" ref="I140:I141" si="74">F140*G140</f>
        <v>0</v>
      </c>
      <c r="J140" s="75"/>
      <c r="K140" s="312"/>
      <c r="L140" s="74"/>
    </row>
    <row r="141" spans="1:12" ht="12" customHeight="1" thickBot="1" x14ac:dyDescent="0.2">
      <c r="A141" s="29" t="str">
        <f t="shared" ref="A141" si="75">IF(B141&lt;&gt;"","",0)</f>
        <v/>
      </c>
      <c r="B141" s="23" t="s">
        <v>48</v>
      </c>
      <c r="C141" s="58">
        <f t="shared" si="73"/>
        <v>0</v>
      </c>
      <c r="D141" s="244"/>
      <c r="E141" s="35"/>
      <c r="F141" s="36"/>
      <c r="G141" s="59"/>
      <c r="H141" s="35"/>
      <c r="I141" s="63">
        <f t="shared" si="74"/>
        <v>0</v>
      </c>
      <c r="J141" s="68"/>
      <c r="K141" s="308"/>
      <c r="L141" s="20"/>
    </row>
    <row r="142" spans="1:12" s="5" customFormat="1" ht="12" customHeight="1" x14ac:dyDescent="0.15">
      <c r="A142" s="43">
        <v>3300.6</v>
      </c>
      <c r="B142" s="44" t="s">
        <v>30</v>
      </c>
      <c r="C142" s="57">
        <f t="shared" ref="C142:D142" si="76">SUM(C143:C144)</f>
        <v>7000</v>
      </c>
      <c r="D142" s="242">
        <f t="shared" si="76"/>
        <v>0</v>
      </c>
      <c r="E142" s="46"/>
      <c r="F142" s="80"/>
      <c r="G142" s="81"/>
      <c r="H142" s="46"/>
      <c r="I142" s="77"/>
      <c r="J142" s="69"/>
      <c r="K142" s="309"/>
      <c r="L142" s="116"/>
    </row>
    <row r="143" spans="1:12" s="5" customFormat="1" ht="12" customHeight="1" x14ac:dyDescent="0.15">
      <c r="A143" s="71"/>
      <c r="B143" s="8" t="s">
        <v>119</v>
      </c>
      <c r="C143" s="58">
        <f t="shared" ref="C143:C144" si="77">SUM(I143:K143)</f>
        <v>7000</v>
      </c>
      <c r="D143" s="243"/>
      <c r="E143" s="46"/>
      <c r="F143" s="35">
        <v>1</v>
      </c>
      <c r="G143" s="58">
        <v>7000</v>
      </c>
      <c r="H143" s="46"/>
      <c r="I143" s="63">
        <f t="shared" ref="I143:I144" si="78">F143*G143</f>
        <v>7000</v>
      </c>
      <c r="J143" s="75"/>
      <c r="K143" s="312"/>
      <c r="L143" s="119"/>
    </row>
    <row r="144" spans="1:12" ht="12" customHeight="1" thickBot="1" x14ac:dyDescent="0.2">
      <c r="A144" s="29" t="str">
        <f t="shared" ref="A144" si="79">IF(B144&lt;&gt;"","",0)</f>
        <v/>
      </c>
      <c r="B144" s="23" t="s">
        <v>48</v>
      </c>
      <c r="C144" s="58">
        <f t="shared" si="77"/>
        <v>0</v>
      </c>
      <c r="D144" s="244"/>
      <c r="E144" s="35"/>
      <c r="F144" s="36"/>
      <c r="G144" s="59"/>
      <c r="H144" s="35"/>
      <c r="I144" s="63">
        <f t="shared" si="78"/>
        <v>0</v>
      </c>
      <c r="J144" s="68"/>
      <c r="K144" s="308"/>
      <c r="L144" s="42"/>
    </row>
    <row r="145" spans="1:12" s="5" customFormat="1" ht="12" customHeight="1" x14ac:dyDescent="0.15">
      <c r="A145" s="43">
        <v>3635.01</v>
      </c>
      <c r="B145" s="44" t="s">
        <v>31</v>
      </c>
      <c r="C145" s="57">
        <f t="shared" ref="C145:D145" si="80">SUM(C146:C147)</f>
        <v>0</v>
      </c>
      <c r="D145" s="242">
        <f t="shared" si="80"/>
        <v>0</v>
      </c>
      <c r="E145" s="46"/>
      <c r="F145" s="34"/>
      <c r="G145" s="57"/>
      <c r="H145" s="46"/>
      <c r="I145" s="77"/>
      <c r="J145" s="62"/>
      <c r="K145" s="307"/>
      <c r="L145" s="116"/>
    </row>
    <row r="146" spans="1:12" ht="12" customHeight="1" x14ac:dyDescent="0.15">
      <c r="A146" s="28"/>
      <c r="B146" s="8"/>
      <c r="C146" s="58">
        <f t="shared" ref="C146:C147" si="81">SUM(I146:K146)</f>
        <v>0</v>
      </c>
      <c r="D146" s="243"/>
      <c r="E146" s="35"/>
      <c r="F146" s="35"/>
      <c r="G146" s="58"/>
      <c r="H146" s="35"/>
      <c r="I146" s="63">
        <f t="shared" ref="I146:I147" si="82">F146*G146</f>
        <v>0</v>
      </c>
      <c r="J146" s="64"/>
      <c r="K146" s="305"/>
      <c r="L146" s="41"/>
    </row>
    <row r="147" spans="1:12" ht="12" customHeight="1" thickBot="1" x14ac:dyDescent="0.2">
      <c r="A147" s="29"/>
      <c r="B147" s="23" t="s">
        <v>48</v>
      </c>
      <c r="C147" s="58">
        <f t="shared" si="81"/>
        <v>0</v>
      </c>
      <c r="D147" s="244"/>
      <c r="E147" s="35"/>
      <c r="F147" s="36"/>
      <c r="G147" s="59"/>
      <c r="H147" s="35"/>
      <c r="I147" s="63">
        <f t="shared" si="82"/>
        <v>0</v>
      </c>
      <c r="J147" s="64"/>
      <c r="K147" s="305"/>
      <c r="L147" s="42"/>
    </row>
    <row r="148" spans="1:12" s="5" customFormat="1" ht="12" customHeight="1" x14ac:dyDescent="0.15">
      <c r="A148" s="43">
        <v>3910</v>
      </c>
      <c r="B148" s="44" t="s">
        <v>32</v>
      </c>
      <c r="C148" s="57">
        <f>SUM(C149:C151)</f>
        <v>44100</v>
      </c>
      <c r="D148" s="242">
        <f>SUM(D149:D151)</f>
        <v>0</v>
      </c>
      <c r="E148" s="46"/>
      <c r="F148" s="34"/>
      <c r="G148" s="57"/>
      <c r="H148" s="46"/>
      <c r="I148" s="77"/>
      <c r="J148" s="62"/>
      <c r="K148" s="313"/>
      <c r="L148" s="76"/>
    </row>
    <row r="149" spans="1:12" s="5" customFormat="1" ht="12" customHeight="1" x14ac:dyDescent="0.15">
      <c r="A149" s="71"/>
      <c r="B149" s="8" t="s">
        <v>134</v>
      </c>
      <c r="C149" s="58">
        <f t="shared" ref="C149:C151" si="83">SUM(I149:K149)</f>
        <v>5000</v>
      </c>
      <c r="D149" s="243"/>
      <c r="E149" s="35"/>
      <c r="F149" s="35">
        <v>1</v>
      </c>
      <c r="G149" s="58">
        <v>5000</v>
      </c>
      <c r="H149" s="35"/>
      <c r="I149" s="63">
        <f t="shared" ref="I149:I151" si="84">F149*G149</f>
        <v>5000</v>
      </c>
      <c r="J149" s="64"/>
      <c r="K149" s="314"/>
      <c r="L149" s="41" t="s">
        <v>141</v>
      </c>
    </row>
    <row r="150" spans="1:12" s="5" customFormat="1" ht="12" customHeight="1" x14ac:dyDescent="0.15">
      <c r="A150" s="71"/>
      <c r="B150" s="8" t="s">
        <v>135</v>
      </c>
      <c r="C150" s="58">
        <f t="shared" si="83"/>
        <v>5000</v>
      </c>
      <c r="D150" s="243"/>
      <c r="E150" s="35"/>
      <c r="F150" s="35">
        <v>1</v>
      </c>
      <c r="G150" s="58">
        <v>5000</v>
      </c>
      <c r="H150" s="35"/>
      <c r="I150" s="63">
        <f t="shared" si="84"/>
        <v>5000</v>
      </c>
      <c r="J150" s="64"/>
      <c r="K150" s="314"/>
      <c r="L150" s="41" t="s">
        <v>141</v>
      </c>
    </row>
    <row r="151" spans="1:12" ht="12" customHeight="1" thickBot="1" x14ac:dyDescent="0.2">
      <c r="A151" s="28"/>
      <c r="B151" s="8" t="s">
        <v>136</v>
      </c>
      <c r="C151" s="58">
        <f t="shared" si="83"/>
        <v>34100</v>
      </c>
      <c r="D151" s="243"/>
      <c r="E151" s="35"/>
      <c r="F151" s="35">
        <v>1</v>
      </c>
      <c r="G151" s="58">
        <v>34100</v>
      </c>
      <c r="H151" s="35"/>
      <c r="I151" s="63">
        <f t="shared" si="84"/>
        <v>34100</v>
      </c>
      <c r="J151" s="66"/>
      <c r="K151" s="315"/>
      <c r="L151" s="42" t="s">
        <v>141</v>
      </c>
    </row>
    <row r="152" spans="1:12" s="5" customFormat="1" ht="12" customHeight="1" x14ac:dyDescent="0.15">
      <c r="A152" s="43">
        <v>3920</v>
      </c>
      <c r="B152" s="44" t="s">
        <v>138</v>
      </c>
      <c r="C152" s="57">
        <f t="shared" ref="C152:D152" si="85">SUM(C153:C154)</f>
        <v>14500</v>
      </c>
      <c r="D152" s="242">
        <f t="shared" si="85"/>
        <v>0</v>
      </c>
      <c r="E152" s="46"/>
      <c r="F152" s="34"/>
      <c r="G152" s="57"/>
      <c r="H152" s="46"/>
      <c r="I152" s="77"/>
      <c r="J152" s="62"/>
      <c r="K152" s="316"/>
      <c r="L152" s="41"/>
    </row>
    <row r="153" spans="1:12" ht="12" customHeight="1" x14ac:dyDescent="0.15">
      <c r="A153" s="28"/>
      <c r="B153" s="8" t="s">
        <v>139</v>
      </c>
      <c r="C153" s="58">
        <f t="shared" ref="C153:C154" si="86">SUM(I153:K153)</f>
        <v>14540</v>
      </c>
      <c r="D153" s="243"/>
      <c r="E153" s="35"/>
      <c r="F153" s="35">
        <v>1</v>
      </c>
      <c r="G153" s="58">
        <v>14540</v>
      </c>
      <c r="H153" s="35"/>
      <c r="I153" s="63">
        <f t="shared" ref="I153:I154" si="87">F153*G153</f>
        <v>14540</v>
      </c>
      <c r="J153" s="64"/>
      <c r="K153" s="317"/>
      <c r="L153" s="20" t="s">
        <v>140</v>
      </c>
    </row>
    <row r="154" spans="1:12" ht="12" customHeight="1" thickBot="1" x14ac:dyDescent="0.2">
      <c r="A154" s="29" t="str">
        <f t="shared" ref="A154" si="88">IF(B154&lt;&gt;"","",0)</f>
        <v/>
      </c>
      <c r="B154" s="23" t="s">
        <v>48</v>
      </c>
      <c r="C154" s="58">
        <f t="shared" si="86"/>
        <v>-40</v>
      </c>
      <c r="D154" s="244"/>
      <c r="E154" s="35"/>
      <c r="F154" s="36">
        <v>1</v>
      </c>
      <c r="G154" s="59">
        <v>-40</v>
      </c>
      <c r="H154" s="35"/>
      <c r="I154" s="63">
        <f t="shared" si="87"/>
        <v>-40</v>
      </c>
      <c r="J154" s="66"/>
      <c r="K154" s="315"/>
      <c r="L154" s="42"/>
    </row>
    <row r="155" spans="1:12" s="5" customFormat="1" ht="12" customHeight="1" x14ac:dyDescent="0.15">
      <c r="A155" s="43">
        <v>3930</v>
      </c>
      <c r="B155" s="44" t="s">
        <v>33</v>
      </c>
      <c r="C155" s="57">
        <f t="shared" ref="C155:D155" si="89">SUM(C156:C157)</f>
        <v>3600</v>
      </c>
      <c r="D155" s="242">
        <f t="shared" si="89"/>
        <v>0</v>
      </c>
      <c r="E155" s="46"/>
      <c r="F155" s="34"/>
      <c r="G155" s="57"/>
      <c r="H155" s="46"/>
      <c r="I155" s="77"/>
      <c r="J155" s="62"/>
      <c r="K155" s="316"/>
      <c r="L155" s="76"/>
    </row>
    <row r="156" spans="1:12" ht="12" customHeight="1" x14ac:dyDescent="0.15">
      <c r="A156" s="28"/>
      <c r="B156" s="8" t="s">
        <v>137</v>
      </c>
      <c r="C156" s="58">
        <f t="shared" ref="C156:C157" si="90">SUM(I156:K156)</f>
        <v>3631.6</v>
      </c>
      <c r="D156" s="243"/>
      <c r="E156" s="35"/>
      <c r="F156" s="35">
        <v>1</v>
      </c>
      <c r="G156" s="58">
        <v>3631.6</v>
      </c>
      <c r="H156" s="35"/>
      <c r="I156" s="63">
        <f t="shared" ref="I156:I157" si="91">F156*G156</f>
        <v>3631.6</v>
      </c>
      <c r="J156" s="64"/>
      <c r="K156" s="317"/>
      <c r="L156" s="41" t="s">
        <v>141</v>
      </c>
    </row>
    <row r="157" spans="1:12" ht="12" customHeight="1" thickBot="1" x14ac:dyDescent="0.2">
      <c r="A157" s="29" t="str">
        <f t="shared" ref="A157" si="92">IF(B157&lt;&gt;"","",0)</f>
        <v/>
      </c>
      <c r="B157" s="23" t="s">
        <v>48</v>
      </c>
      <c r="C157" s="58">
        <f t="shared" si="90"/>
        <v>-31.6</v>
      </c>
      <c r="D157" s="244"/>
      <c r="E157" s="35"/>
      <c r="F157" s="36">
        <v>1</v>
      </c>
      <c r="G157" s="59">
        <v>-31.6</v>
      </c>
      <c r="H157" s="35"/>
      <c r="I157" s="63">
        <f t="shared" si="91"/>
        <v>-31.6</v>
      </c>
      <c r="J157" s="66"/>
      <c r="K157" s="315"/>
      <c r="L157" s="42"/>
    </row>
    <row r="158" spans="1:12" s="5" customFormat="1" ht="12" customHeight="1" x14ac:dyDescent="0.15">
      <c r="A158" s="43">
        <v>4210</v>
      </c>
      <c r="B158" s="44" t="s">
        <v>34</v>
      </c>
      <c r="C158" s="57">
        <f t="shared" ref="C158:D158" si="93">SUM(C159:C160)</f>
        <v>-9000</v>
      </c>
      <c r="D158" s="242">
        <f t="shared" si="93"/>
        <v>0</v>
      </c>
      <c r="E158" s="46"/>
      <c r="F158" s="34"/>
      <c r="G158" s="57"/>
      <c r="H158" s="46"/>
      <c r="I158" s="77"/>
      <c r="J158" s="73"/>
      <c r="K158" s="310"/>
      <c r="L158" s="74"/>
    </row>
    <row r="159" spans="1:12" ht="12" customHeight="1" x14ac:dyDescent="0.15">
      <c r="A159" s="28"/>
      <c r="B159" s="8" t="s">
        <v>80</v>
      </c>
      <c r="C159" s="58">
        <f t="shared" ref="C159:C160" si="94">SUM(I159:K159)</f>
        <v>-9000</v>
      </c>
      <c r="D159" s="243"/>
      <c r="E159" s="35"/>
      <c r="F159" s="35">
        <v>1</v>
      </c>
      <c r="G159" s="58">
        <v>-9000</v>
      </c>
      <c r="H159" s="35"/>
      <c r="I159" s="63"/>
      <c r="J159" s="64">
        <f>F159*G159</f>
        <v>-9000</v>
      </c>
      <c r="K159" s="305"/>
      <c r="L159" s="20"/>
    </row>
    <row r="160" spans="1:12" ht="12" customHeight="1" thickBot="1" x14ac:dyDescent="0.2">
      <c r="A160" s="29" t="str">
        <f t="shared" ref="A160" si="95">IF(B160&lt;&gt;"","",0)</f>
        <v/>
      </c>
      <c r="B160" s="23" t="s">
        <v>48</v>
      </c>
      <c r="C160" s="58">
        <f t="shared" si="94"/>
        <v>0</v>
      </c>
      <c r="D160" s="244"/>
      <c r="E160" s="35"/>
      <c r="F160" s="36"/>
      <c r="G160" s="59"/>
      <c r="H160" s="35"/>
      <c r="I160" s="63">
        <f t="shared" ref="I160" si="96">F160*G160</f>
        <v>0</v>
      </c>
      <c r="J160" s="66"/>
      <c r="K160" s="306"/>
      <c r="L160" s="21"/>
    </row>
    <row r="161" spans="1:12" s="5" customFormat="1" ht="12" customHeight="1" x14ac:dyDescent="0.15">
      <c r="A161" s="43">
        <v>4240</v>
      </c>
      <c r="B161" s="44" t="s">
        <v>35</v>
      </c>
      <c r="C161" s="57">
        <f t="shared" ref="C161:D161" si="97">SUM(C162:C164)</f>
        <v>-5800</v>
      </c>
      <c r="D161" s="242">
        <f t="shared" si="97"/>
        <v>0</v>
      </c>
      <c r="E161" s="46"/>
      <c r="F161" s="34"/>
      <c r="G161" s="57"/>
      <c r="H161" s="46"/>
      <c r="I161" s="77"/>
      <c r="J161" s="62"/>
      <c r="K161" s="307"/>
      <c r="L161" s="19"/>
    </row>
    <row r="162" spans="1:12" ht="12" customHeight="1" x14ac:dyDescent="0.15">
      <c r="A162" s="28"/>
      <c r="B162" s="8" t="s">
        <v>123</v>
      </c>
      <c r="C162" s="58">
        <f t="shared" ref="C162:C164" si="98">SUM(I162:K162)</f>
        <v>-2400</v>
      </c>
      <c r="D162" s="243"/>
      <c r="E162" s="35"/>
      <c r="F162" s="35">
        <v>8</v>
      </c>
      <c r="G162" s="58">
        <v>-300</v>
      </c>
      <c r="H162" s="35"/>
      <c r="I162" s="63">
        <f t="shared" ref="I162:I164" si="99">F162*G162</f>
        <v>-2400</v>
      </c>
      <c r="J162" s="64"/>
      <c r="K162" s="305"/>
      <c r="L162" s="20"/>
    </row>
    <row r="163" spans="1:12" ht="12" customHeight="1" x14ac:dyDescent="0.15">
      <c r="A163" s="28"/>
      <c r="B163" s="8" t="s">
        <v>180</v>
      </c>
      <c r="C163" s="58">
        <f t="shared" si="98"/>
        <v>-3400</v>
      </c>
      <c r="D163" s="243"/>
      <c r="E163" s="35"/>
      <c r="F163" s="35">
        <v>2</v>
      </c>
      <c r="G163" s="58">
        <v>-1700</v>
      </c>
      <c r="H163" s="35"/>
      <c r="I163" s="63">
        <f>F163*G163</f>
        <v>-3400</v>
      </c>
      <c r="J163" s="64"/>
      <c r="K163" s="305"/>
      <c r="L163" s="20"/>
    </row>
    <row r="164" spans="1:12" ht="12" customHeight="1" thickBot="1" x14ac:dyDescent="0.2">
      <c r="A164" s="29" t="str">
        <f t="shared" ref="A164" si="100">IF(B164&lt;&gt;"","",0)</f>
        <v/>
      </c>
      <c r="B164" s="23" t="s">
        <v>48</v>
      </c>
      <c r="C164" s="58">
        <f t="shared" si="98"/>
        <v>0</v>
      </c>
      <c r="D164" s="244"/>
      <c r="E164" s="35"/>
      <c r="F164" s="36"/>
      <c r="G164" s="59"/>
      <c r="H164" s="35"/>
      <c r="I164" s="63">
        <f t="shared" si="99"/>
        <v>0</v>
      </c>
      <c r="J164" s="66"/>
      <c r="K164" s="306"/>
      <c r="L164" s="21"/>
    </row>
    <row r="165" spans="1:12" s="5" customFormat="1" ht="12" customHeight="1" x14ac:dyDescent="0.15">
      <c r="A165" s="43">
        <v>4250</v>
      </c>
      <c r="B165" s="44" t="s">
        <v>36</v>
      </c>
      <c r="C165" s="57">
        <f t="shared" ref="C165:D165" si="101">SUM(C166:C167)</f>
        <v>0</v>
      </c>
      <c r="D165" s="242">
        <f t="shared" si="101"/>
        <v>0</v>
      </c>
      <c r="E165" s="46"/>
      <c r="F165" s="34"/>
      <c r="G165" s="57"/>
      <c r="H165" s="46"/>
      <c r="I165" s="77"/>
      <c r="J165" s="62"/>
      <c r="K165" s="307"/>
      <c r="L165" s="19"/>
    </row>
    <row r="166" spans="1:12" ht="12" customHeight="1" x14ac:dyDescent="0.15">
      <c r="A166" s="28"/>
      <c r="B166" s="8"/>
      <c r="C166" s="58">
        <f t="shared" ref="C166:C167" si="102">SUM(I166:K166)</f>
        <v>0</v>
      </c>
      <c r="D166" s="243"/>
      <c r="E166" s="35"/>
      <c r="F166" s="35"/>
      <c r="G166" s="58"/>
      <c r="H166" s="35"/>
      <c r="I166" s="63">
        <f t="shared" ref="I166:I167" si="103">F166*G166</f>
        <v>0</v>
      </c>
      <c r="J166" s="64"/>
      <c r="K166" s="305"/>
      <c r="L166" s="20"/>
    </row>
    <row r="167" spans="1:12" ht="12" customHeight="1" thickBot="1" x14ac:dyDescent="0.2">
      <c r="A167" s="29" t="str">
        <f t="shared" ref="A167" si="104">IF(B167&lt;&gt;"","",0)</f>
        <v/>
      </c>
      <c r="B167" s="23" t="s">
        <v>48</v>
      </c>
      <c r="C167" s="58">
        <f t="shared" si="102"/>
        <v>0</v>
      </c>
      <c r="D167" s="244"/>
      <c r="E167" s="35"/>
      <c r="F167" s="36"/>
      <c r="G167" s="59"/>
      <c r="H167" s="35"/>
      <c r="I167" s="63">
        <f t="shared" si="103"/>
        <v>0</v>
      </c>
      <c r="J167" s="66"/>
      <c r="K167" s="306"/>
      <c r="L167" s="21"/>
    </row>
    <row r="168" spans="1:12" s="5" customFormat="1" ht="12" customHeight="1" x14ac:dyDescent="0.15">
      <c r="A168" s="43">
        <v>4260</v>
      </c>
      <c r="B168" s="44" t="s">
        <v>37</v>
      </c>
      <c r="C168" s="57">
        <f t="shared" ref="C168:D168" si="105">SUM(C169:C170)</f>
        <v>0</v>
      </c>
      <c r="D168" s="242">
        <f t="shared" si="105"/>
        <v>0</v>
      </c>
      <c r="E168" s="46"/>
      <c r="F168" s="34"/>
      <c r="G168" s="57"/>
      <c r="H168" s="46"/>
      <c r="I168" s="77"/>
      <c r="J168" s="62"/>
      <c r="K168" s="307"/>
      <c r="L168" s="19"/>
    </row>
    <row r="169" spans="1:12" ht="12" customHeight="1" x14ac:dyDescent="0.15">
      <c r="A169" s="28"/>
      <c r="B169" s="8"/>
      <c r="C169" s="58">
        <f t="shared" ref="C169:C170" si="106">SUM(I169:K169)</f>
        <v>0</v>
      </c>
      <c r="D169" s="243"/>
      <c r="E169" s="35"/>
      <c r="F169" s="35"/>
      <c r="G169" s="58"/>
      <c r="H169" s="35"/>
      <c r="I169" s="63">
        <f t="shared" ref="I169:I170" si="107">F169*G169</f>
        <v>0</v>
      </c>
      <c r="J169" s="56"/>
      <c r="K169" s="304"/>
      <c r="L169" s="20"/>
    </row>
    <row r="170" spans="1:12" ht="12" customHeight="1" thickBot="1" x14ac:dyDescent="0.2">
      <c r="A170" s="29" t="str">
        <f t="shared" ref="A170" si="108">IF(B170&lt;&gt;"","",0)</f>
        <v/>
      </c>
      <c r="B170" s="23" t="s">
        <v>48</v>
      </c>
      <c r="C170" s="58">
        <f t="shared" si="106"/>
        <v>0</v>
      </c>
      <c r="D170" s="244"/>
      <c r="E170" s="35"/>
      <c r="F170" s="36"/>
      <c r="G170" s="59"/>
      <c r="H170" s="35"/>
      <c r="I170" s="63">
        <f t="shared" si="107"/>
        <v>0</v>
      </c>
      <c r="J170" s="68"/>
      <c r="K170" s="308"/>
      <c r="L170" s="21"/>
    </row>
    <row r="171" spans="1:12" s="5" customFormat="1" ht="12" customHeight="1" x14ac:dyDescent="0.15">
      <c r="A171" s="43">
        <v>4270</v>
      </c>
      <c r="B171" s="44" t="s">
        <v>44</v>
      </c>
      <c r="C171" s="57">
        <f>SUM(C172:C173)</f>
        <v>-75000</v>
      </c>
      <c r="D171" s="242">
        <f>SUM(D172:D173)</f>
        <v>0</v>
      </c>
      <c r="E171" s="46"/>
      <c r="F171" s="34"/>
      <c r="G171" s="57"/>
      <c r="H171" s="46"/>
      <c r="I171" s="77"/>
      <c r="J171" s="69"/>
      <c r="K171" s="309"/>
      <c r="L171" s="19"/>
    </row>
    <row r="172" spans="1:12" ht="12" customHeight="1" x14ac:dyDescent="0.15">
      <c r="A172" s="28"/>
      <c r="B172" s="8" t="s">
        <v>144</v>
      </c>
      <c r="C172" s="58">
        <f t="shared" ref="C172:C173" si="109">SUM(I172:K172)</f>
        <v>-75000</v>
      </c>
      <c r="D172" s="243"/>
      <c r="E172" s="35"/>
      <c r="F172" s="35">
        <v>3</v>
      </c>
      <c r="G172" s="58">
        <v>-25000</v>
      </c>
      <c r="H172" s="35"/>
      <c r="I172" s="55">
        <f>F172*G172</f>
        <v>-75000</v>
      </c>
      <c r="J172" s="56"/>
      <c r="K172" s="304"/>
      <c r="L172" s="20" t="s">
        <v>191</v>
      </c>
    </row>
    <row r="173" spans="1:12" ht="12" customHeight="1" thickBot="1" x14ac:dyDescent="0.2">
      <c r="A173" s="29" t="str">
        <f t="shared" ref="A173" si="110">IF(B173&lt;&gt;"","",0)</f>
        <v/>
      </c>
      <c r="B173" s="23" t="s">
        <v>48</v>
      </c>
      <c r="C173" s="58">
        <f t="shared" si="109"/>
        <v>0</v>
      </c>
      <c r="D173" s="244"/>
      <c r="E173" s="35"/>
      <c r="F173" s="36"/>
      <c r="G173" s="59"/>
      <c r="H173" s="35"/>
      <c r="I173" s="63">
        <f t="shared" ref="I173" si="111">F173*G173</f>
        <v>0</v>
      </c>
      <c r="J173" s="66"/>
      <c r="K173" s="306"/>
      <c r="L173" s="21"/>
    </row>
    <row r="174" spans="1:12" s="5" customFormat="1" ht="12" customHeight="1" x14ac:dyDescent="0.15">
      <c r="A174" s="43">
        <v>5060</v>
      </c>
      <c r="B174" s="44" t="s">
        <v>45</v>
      </c>
      <c r="C174" s="57">
        <f t="shared" ref="C174:D174" si="112">SUM(C175:C176)</f>
        <v>0</v>
      </c>
      <c r="D174" s="242">
        <f t="shared" si="112"/>
        <v>0</v>
      </c>
      <c r="E174" s="46"/>
      <c r="F174" s="34"/>
      <c r="G174" s="57"/>
      <c r="H174" s="46"/>
      <c r="I174" s="77"/>
      <c r="J174" s="62"/>
      <c r="K174" s="307"/>
      <c r="L174" s="19"/>
    </row>
    <row r="175" spans="1:12" ht="12" customHeight="1" x14ac:dyDescent="0.15">
      <c r="A175" s="28"/>
      <c r="B175" s="8"/>
      <c r="C175" s="58">
        <f t="shared" ref="C175:C176" si="113">SUM(I175:K175)</f>
        <v>0</v>
      </c>
      <c r="D175" s="243"/>
      <c r="E175" s="35"/>
      <c r="F175" s="35"/>
      <c r="G175" s="58"/>
      <c r="H175" s="35"/>
      <c r="I175" s="63">
        <f t="shared" ref="I175:I176" si="114">F175*G175</f>
        <v>0</v>
      </c>
      <c r="J175" s="64"/>
      <c r="K175" s="305"/>
      <c r="L175" s="20"/>
    </row>
    <row r="176" spans="1:12" ht="12" customHeight="1" thickBot="1" x14ac:dyDescent="0.2">
      <c r="A176" s="29"/>
      <c r="B176" s="23" t="s">
        <v>48</v>
      </c>
      <c r="C176" s="59">
        <f t="shared" si="113"/>
        <v>0</v>
      </c>
      <c r="D176" s="244"/>
      <c r="E176" s="35"/>
      <c r="F176" s="36"/>
      <c r="G176" s="59"/>
      <c r="H176" s="35"/>
      <c r="I176" s="65">
        <f t="shared" si="114"/>
        <v>0</v>
      </c>
      <c r="J176" s="66"/>
      <c r="K176" s="306"/>
      <c r="L176" s="21"/>
    </row>
    <row r="177" spans="1:11" ht="12" customHeight="1" x14ac:dyDescent="0.15">
      <c r="A177" s="15"/>
      <c r="B177" s="16"/>
    </row>
    <row r="178" spans="1:11" ht="12" customHeight="1" x14ac:dyDescent="0.15">
      <c r="A178" s="15"/>
      <c r="B178" s="16"/>
    </row>
    <row r="179" spans="1:11" ht="12" customHeight="1" x14ac:dyDescent="0.15">
      <c r="A179" s="94" t="s">
        <v>5</v>
      </c>
      <c r="B179" s="16"/>
    </row>
    <row r="180" spans="1:11" ht="12" customHeight="1" thickBot="1" x14ac:dyDescent="0.2">
      <c r="A180" s="15"/>
      <c r="B180" s="16"/>
    </row>
    <row r="181" spans="1:11" ht="12" customHeight="1" x14ac:dyDescent="0.15">
      <c r="A181" s="82" t="s">
        <v>0</v>
      </c>
      <c r="B181" s="83"/>
      <c r="C181" s="371" t="s">
        <v>41</v>
      </c>
      <c r="D181" s="372"/>
      <c r="E181" s="89"/>
      <c r="F181" s="371" t="s">
        <v>124</v>
      </c>
      <c r="G181" s="373"/>
      <c r="H181" s="373"/>
      <c r="I181" s="372"/>
      <c r="J181" s="92" t="s">
        <v>38</v>
      </c>
      <c r="K181" s="95" t="s">
        <v>39</v>
      </c>
    </row>
    <row r="182" spans="1:11" ht="12" customHeight="1" x14ac:dyDescent="0.15">
      <c r="A182" s="84"/>
      <c r="B182" s="85"/>
      <c r="C182" s="93" t="s">
        <v>3</v>
      </c>
      <c r="D182" s="91" t="s">
        <v>4</v>
      </c>
      <c r="E182" s="90"/>
      <c r="F182" s="93" t="s">
        <v>125</v>
      </c>
      <c r="G182" s="93" t="s">
        <v>126</v>
      </c>
      <c r="H182" s="96"/>
      <c r="I182" s="93" t="s">
        <v>6</v>
      </c>
      <c r="J182" s="93" t="s">
        <v>88</v>
      </c>
      <c r="K182" s="97" t="s">
        <v>88</v>
      </c>
    </row>
    <row r="183" spans="1:11" ht="12" customHeight="1" x14ac:dyDescent="0.15">
      <c r="A183" s="86" t="s">
        <v>1</v>
      </c>
      <c r="B183" s="86"/>
      <c r="C183" s="100">
        <v>6191</v>
      </c>
      <c r="D183" s="101">
        <f>C183/C185*D185</f>
        <v>0.56103307657453561</v>
      </c>
      <c r="E183" s="102"/>
      <c r="F183" s="98">
        <f>ROUND(($I$14*D183)*20,0)/20</f>
        <v>274906.2</v>
      </c>
      <c r="G183" s="98">
        <f>J14</f>
        <v>23700</v>
      </c>
      <c r="H183" s="103"/>
      <c r="I183" s="111">
        <f>F183+G183</f>
        <v>298606.2</v>
      </c>
      <c r="J183" s="98">
        <v>0</v>
      </c>
      <c r="K183" s="104">
        <f>+F183+J183</f>
        <v>274906.2</v>
      </c>
    </row>
    <row r="184" spans="1:11" ht="12" customHeight="1" x14ac:dyDescent="0.15">
      <c r="A184" s="86" t="s">
        <v>43</v>
      </c>
      <c r="B184" s="86"/>
      <c r="C184" s="100">
        <v>4844</v>
      </c>
      <c r="D184" s="101">
        <f>C184/C185*D185</f>
        <v>0.43896692342546445</v>
      </c>
      <c r="E184" s="102"/>
      <c r="F184" s="98">
        <f>ROUND(($I$14*D184)*20,0)/20</f>
        <v>215093.8</v>
      </c>
      <c r="G184" s="98">
        <f>K14</f>
        <v>0</v>
      </c>
      <c r="H184" s="103"/>
      <c r="I184" s="111">
        <f>F184+G184</f>
        <v>215093.8</v>
      </c>
      <c r="J184" s="98">
        <v>0</v>
      </c>
      <c r="K184" s="104">
        <f>+F184+J184</f>
        <v>215093.8</v>
      </c>
    </row>
    <row r="185" spans="1:11" ht="12" customHeight="1" thickBot="1" x14ac:dyDescent="0.2">
      <c r="A185" s="87" t="s">
        <v>6</v>
      </c>
      <c r="B185" s="88"/>
      <c r="C185" s="105">
        <f>SUM(C183:C184)</f>
        <v>11035</v>
      </c>
      <c r="D185" s="106">
        <v>1</v>
      </c>
      <c r="E185" s="107"/>
      <c r="F185" s="99">
        <f>SUM(F183:F184)</f>
        <v>490000</v>
      </c>
      <c r="G185" s="110"/>
      <c r="H185" s="108"/>
      <c r="I185" s="112"/>
      <c r="J185" s="113"/>
      <c r="K185" s="109">
        <f>SUM(K183:K184)</f>
        <v>490000</v>
      </c>
    </row>
    <row r="186" spans="1:11" ht="12" customHeight="1" x14ac:dyDescent="0.15">
      <c r="A186" s="15" t="s">
        <v>40</v>
      </c>
      <c r="B186" s="16"/>
      <c r="I186" s="1"/>
      <c r="J186" s="1"/>
      <c r="K186" s="1"/>
    </row>
    <row r="187" spans="1:11" ht="12" customHeight="1" x14ac:dyDescent="0.15">
      <c r="A187" s="15"/>
      <c r="B187" s="16"/>
      <c r="I187" s="1"/>
      <c r="J187" s="1"/>
      <c r="K187" s="1"/>
    </row>
    <row r="188" spans="1:11" ht="12" customHeight="1" x14ac:dyDescent="0.15">
      <c r="A188" s="15"/>
      <c r="B188" s="16"/>
      <c r="I188" s="1"/>
      <c r="J188" s="1"/>
      <c r="K188" s="1"/>
    </row>
    <row r="189" spans="1:11" s="120" customFormat="1" ht="12" customHeight="1" x14ac:dyDescent="0.15">
      <c r="A189" s="158" t="s">
        <v>151</v>
      </c>
      <c r="B189" s="125"/>
      <c r="C189" s="123"/>
      <c r="D189" s="246"/>
      <c r="E189" s="122"/>
      <c r="F189" s="123"/>
      <c r="G189" s="123"/>
      <c r="H189" s="122"/>
    </row>
    <row r="190" spans="1:11" s="120" customFormat="1" ht="12" customHeight="1" thickBot="1" x14ac:dyDescent="0.2">
      <c r="A190" s="126"/>
      <c r="B190" s="125"/>
      <c r="C190" s="123"/>
      <c r="D190" s="246"/>
      <c r="E190" s="122"/>
      <c r="F190" s="123"/>
      <c r="G190" s="123"/>
      <c r="H190" s="122"/>
    </row>
    <row r="191" spans="1:11" s="120" customFormat="1" ht="12" customHeight="1" x14ac:dyDescent="0.15">
      <c r="A191" s="157" t="s">
        <v>0</v>
      </c>
      <c r="B191" s="268"/>
      <c r="C191" s="357" t="s">
        <v>153</v>
      </c>
      <c r="D191" s="360"/>
      <c r="E191" s="155"/>
      <c r="F191" s="360" t="s">
        <v>154</v>
      </c>
      <c r="G191" s="361"/>
      <c r="H191" s="155"/>
      <c r="I191" s="360" t="s">
        <v>155</v>
      </c>
      <c r="J191" s="361"/>
      <c r="K191" s="223"/>
    </row>
    <row r="192" spans="1:11" s="120" customFormat="1" ht="12" customHeight="1" x14ac:dyDescent="0.15">
      <c r="A192" s="152"/>
      <c r="B192" s="269"/>
      <c r="C192" s="362" t="s">
        <v>152</v>
      </c>
      <c r="D192" s="363"/>
      <c r="E192" s="149"/>
      <c r="F192" s="363" t="s">
        <v>152</v>
      </c>
      <c r="G192" s="364"/>
      <c r="H192" s="149"/>
      <c r="I192" s="363" t="s">
        <v>152</v>
      </c>
      <c r="J192" s="364"/>
      <c r="K192" s="223"/>
    </row>
    <row r="193" spans="1:11" s="120" customFormat="1" ht="12" customHeight="1" x14ac:dyDescent="0.15">
      <c r="A193" s="145" t="s">
        <v>1</v>
      </c>
      <c r="B193" s="265"/>
      <c r="C193" s="368">
        <f>I12/C185</f>
        <v>51.726325328500224</v>
      </c>
      <c r="D193" s="369"/>
      <c r="E193" s="142"/>
      <c r="F193" s="369">
        <f>F185/C185</f>
        <v>44.404168554599003</v>
      </c>
      <c r="G193" s="370"/>
      <c r="H193" s="142"/>
      <c r="I193" s="369">
        <f>I183/C183</f>
        <v>48.232304958811177</v>
      </c>
      <c r="J193" s="370"/>
      <c r="K193" s="258"/>
    </row>
    <row r="194" spans="1:11" s="120" customFormat="1" ht="12" customHeight="1" thickBot="1" x14ac:dyDescent="0.2">
      <c r="A194" s="137" t="s">
        <v>43</v>
      </c>
      <c r="B194" s="266"/>
      <c r="C194" s="365">
        <f>I12/C185</f>
        <v>51.726325328500224</v>
      </c>
      <c r="D194" s="366"/>
      <c r="E194" s="133"/>
      <c r="F194" s="366">
        <f>F185/C185</f>
        <v>44.404168554599003</v>
      </c>
      <c r="G194" s="367"/>
      <c r="H194" s="133"/>
      <c r="I194" s="366">
        <f>I184/C184</f>
        <v>44.404170107349294</v>
      </c>
      <c r="J194" s="367"/>
      <c r="K194" s="258"/>
    </row>
    <row r="195" spans="1:11" ht="12" customHeight="1" x14ac:dyDescent="0.15">
      <c r="A195" s="15"/>
      <c r="B195" s="16"/>
    </row>
    <row r="196" spans="1:11" ht="12" customHeight="1" x14ac:dyDescent="0.15">
      <c r="A196" s="15"/>
      <c r="B196" s="16"/>
    </row>
    <row r="197" spans="1:11" ht="12" customHeight="1" x14ac:dyDescent="0.15">
      <c r="A197" s="15"/>
      <c r="B197" s="16"/>
    </row>
    <row r="198" spans="1:11" ht="12" customHeight="1" x14ac:dyDescent="0.15">
      <c r="A198" s="15"/>
      <c r="B198" s="16"/>
    </row>
    <row r="199" spans="1:11" ht="12" customHeight="1" x14ac:dyDescent="0.15">
      <c r="A199" s="15"/>
      <c r="B199" s="16"/>
    </row>
    <row r="200" spans="1:11" ht="12" customHeight="1" x14ac:dyDescent="0.15">
      <c r="A200" s="15"/>
      <c r="B200" s="16"/>
    </row>
    <row r="201" spans="1:11" ht="12" customHeight="1" x14ac:dyDescent="0.15">
      <c r="A201" s="15"/>
      <c r="B201" s="16"/>
    </row>
    <row r="202" spans="1:11" ht="12" customHeight="1" x14ac:dyDescent="0.15">
      <c r="A202" s="15"/>
      <c r="B202" s="16"/>
    </row>
    <row r="203" spans="1:11" ht="12" customHeight="1" x14ac:dyDescent="0.15">
      <c r="A203" s="15"/>
      <c r="B203" s="16"/>
    </row>
    <row r="204" spans="1:11" ht="12" customHeight="1" x14ac:dyDescent="0.15">
      <c r="A204" s="15"/>
      <c r="B204" s="16"/>
    </row>
    <row r="205" spans="1:11" ht="12" customHeight="1" x14ac:dyDescent="0.15">
      <c r="A205" s="15"/>
      <c r="B205" s="16"/>
    </row>
    <row r="206" spans="1:11" ht="12" customHeight="1" x14ac:dyDescent="0.15">
      <c r="A206" s="15"/>
      <c r="B206" s="16"/>
    </row>
    <row r="207" spans="1:11" ht="12" customHeight="1" x14ac:dyDescent="0.15">
      <c r="A207" s="15"/>
      <c r="B207" s="16"/>
    </row>
    <row r="208" spans="1:11" ht="12" customHeight="1" x14ac:dyDescent="0.15">
      <c r="A208" s="15"/>
      <c r="B208" s="16"/>
    </row>
    <row r="209" spans="1:2" ht="12" customHeight="1" x14ac:dyDescent="0.15">
      <c r="A209" s="15"/>
      <c r="B209" s="16"/>
    </row>
    <row r="210" spans="1:2" ht="12" customHeight="1" x14ac:dyDescent="0.15">
      <c r="A210" s="15"/>
      <c r="B210" s="16"/>
    </row>
    <row r="211" spans="1:2" ht="12" customHeight="1" x14ac:dyDescent="0.15">
      <c r="A211" s="15"/>
      <c r="B211" s="16"/>
    </row>
    <row r="212" spans="1:2" ht="12" customHeight="1" x14ac:dyDescent="0.15">
      <c r="A212" s="15"/>
      <c r="B212" s="16"/>
    </row>
    <row r="213" spans="1:2" ht="12" customHeight="1" x14ac:dyDescent="0.15">
      <c r="A213" s="15"/>
      <c r="B213" s="16"/>
    </row>
    <row r="214" spans="1:2" ht="12" customHeight="1" x14ac:dyDescent="0.15">
      <c r="A214" s="15"/>
      <c r="B214" s="16"/>
    </row>
    <row r="215" spans="1:2" ht="12" customHeight="1" x14ac:dyDescent="0.15">
      <c r="A215" s="15"/>
      <c r="B215" s="16"/>
    </row>
    <row r="216" spans="1:2" ht="12" customHeight="1" x14ac:dyDescent="0.15">
      <c r="A216" s="15"/>
      <c r="B216" s="16"/>
    </row>
    <row r="217" spans="1:2" ht="12" customHeight="1" x14ac:dyDescent="0.15">
      <c r="A217" s="15"/>
      <c r="B217" s="16"/>
    </row>
    <row r="218" spans="1:2" ht="12" customHeight="1" x14ac:dyDescent="0.15">
      <c r="A218" s="15"/>
      <c r="B218" s="16"/>
    </row>
    <row r="219" spans="1:2" ht="12" customHeight="1" x14ac:dyDescent="0.15">
      <c r="A219" s="15"/>
      <c r="B219" s="16"/>
    </row>
    <row r="220" spans="1:2" ht="12" customHeight="1" x14ac:dyDescent="0.15">
      <c r="A220" s="15"/>
      <c r="B220" s="16"/>
    </row>
    <row r="221" spans="1:2" ht="12" customHeight="1" x14ac:dyDescent="0.15">
      <c r="A221" s="15"/>
      <c r="B221" s="16"/>
    </row>
    <row r="222" spans="1:2" ht="12" customHeight="1" x14ac:dyDescent="0.15">
      <c r="A222" s="15"/>
      <c r="B222" s="16"/>
    </row>
    <row r="223" spans="1:2" ht="12" customHeight="1" x14ac:dyDescent="0.15">
      <c r="A223" s="15"/>
      <c r="B223" s="16"/>
    </row>
    <row r="224" spans="1:2" ht="12" customHeight="1" x14ac:dyDescent="0.15">
      <c r="A224" s="15"/>
      <c r="B224" s="16"/>
    </row>
    <row r="225" spans="1:2" ht="12" customHeight="1" x14ac:dyDescent="0.15">
      <c r="A225" s="15"/>
      <c r="B225" s="16"/>
    </row>
    <row r="226" spans="1:2" ht="12" customHeight="1" x14ac:dyDescent="0.15">
      <c r="A226" s="15"/>
      <c r="B226" s="16"/>
    </row>
    <row r="227" spans="1:2" ht="12" customHeight="1" x14ac:dyDescent="0.15">
      <c r="A227" s="15"/>
      <c r="B227" s="16"/>
    </row>
    <row r="228" spans="1:2" ht="12" customHeight="1" x14ac:dyDescent="0.15">
      <c r="A228" s="15"/>
      <c r="B228" s="16"/>
    </row>
    <row r="229" spans="1:2" ht="12" customHeight="1" x14ac:dyDescent="0.15">
      <c r="A229" s="15"/>
      <c r="B229" s="16"/>
    </row>
    <row r="230" spans="1:2" ht="12" customHeight="1" x14ac:dyDescent="0.15">
      <c r="A230" s="15"/>
      <c r="B230" s="16"/>
    </row>
    <row r="231" spans="1:2" ht="12" customHeight="1" x14ac:dyDescent="0.15">
      <c r="A231" s="15"/>
      <c r="B231" s="16"/>
    </row>
    <row r="232" spans="1:2" ht="12" customHeight="1" x14ac:dyDescent="0.15">
      <c r="A232" s="15"/>
      <c r="B232" s="16"/>
    </row>
    <row r="233" spans="1:2" ht="12" customHeight="1" x14ac:dyDescent="0.15">
      <c r="A233" s="15"/>
      <c r="B233" s="16"/>
    </row>
    <row r="234" spans="1:2" ht="12" customHeight="1" x14ac:dyDescent="0.15">
      <c r="A234" s="15"/>
      <c r="B234" s="16"/>
    </row>
    <row r="235" spans="1:2" ht="12" customHeight="1" x14ac:dyDescent="0.15">
      <c r="A235" s="15"/>
      <c r="B235" s="16"/>
    </row>
    <row r="236" spans="1:2" ht="12" customHeight="1" x14ac:dyDescent="0.15">
      <c r="A236" s="15"/>
      <c r="B236" s="16"/>
    </row>
    <row r="237" spans="1:2" ht="12" customHeight="1" x14ac:dyDescent="0.15">
      <c r="A237" s="15"/>
      <c r="B237" s="16"/>
    </row>
    <row r="238" spans="1:2" ht="12" customHeight="1" x14ac:dyDescent="0.15">
      <c r="A238" s="15"/>
      <c r="B238" s="16"/>
    </row>
    <row r="239" spans="1:2" ht="12" customHeight="1" x14ac:dyDescent="0.15">
      <c r="A239" s="15"/>
      <c r="B239" s="16"/>
    </row>
    <row r="240" spans="1:2" ht="12" customHeight="1" x14ac:dyDescent="0.15">
      <c r="A240" s="15"/>
      <c r="B240" s="16"/>
    </row>
    <row r="241" spans="1:2" ht="12" customHeight="1" x14ac:dyDescent="0.15">
      <c r="A241" s="15"/>
      <c r="B241" s="16"/>
    </row>
    <row r="242" spans="1:2" ht="12" customHeight="1" x14ac:dyDescent="0.15">
      <c r="A242" s="15"/>
      <c r="B242" s="16"/>
    </row>
    <row r="243" spans="1:2" ht="12" customHeight="1" x14ac:dyDescent="0.15">
      <c r="A243" s="15"/>
      <c r="B243" s="16"/>
    </row>
    <row r="244" spans="1:2" ht="12" customHeight="1" x14ac:dyDescent="0.15">
      <c r="A244" s="15"/>
      <c r="B244" s="16"/>
    </row>
    <row r="245" spans="1:2" ht="12" customHeight="1" x14ac:dyDescent="0.15">
      <c r="A245" s="15"/>
      <c r="B245" s="16"/>
    </row>
    <row r="246" spans="1:2" ht="12" customHeight="1" x14ac:dyDescent="0.15">
      <c r="A246" s="15"/>
      <c r="B246" s="16"/>
    </row>
    <row r="247" spans="1:2" ht="12" customHeight="1" x14ac:dyDescent="0.15">
      <c r="A247" s="15"/>
      <c r="B247" s="16"/>
    </row>
    <row r="248" spans="1:2" ht="12" customHeight="1" x14ac:dyDescent="0.15">
      <c r="A248" s="15"/>
      <c r="B248" s="16"/>
    </row>
    <row r="249" spans="1:2" ht="12" customHeight="1" x14ac:dyDescent="0.15">
      <c r="A249" s="15"/>
      <c r="B249" s="16"/>
    </row>
    <row r="250" spans="1:2" ht="12" customHeight="1" x14ac:dyDescent="0.15">
      <c r="A250" s="15"/>
      <c r="B250" s="16"/>
    </row>
    <row r="251" spans="1:2" ht="12" customHeight="1" x14ac:dyDescent="0.15">
      <c r="A251" s="15"/>
      <c r="B251" s="16"/>
    </row>
    <row r="252" spans="1:2" ht="12" customHeight="1" x14ac:dyDescent="0.15">
      <c r="A252" s="15"/>
      <c r="B252" s="16"/>
    </row>
    <row r="253" spans="1:2" ht="12" customHeight="1" x14ac:dyDescent="0.15">
      <c r="A253" s="15"/>
      <c r="B253" s="16"/>
    </row>
    <row r="254" spans="1:2" ht="12" customHeight="1" x14ac:dyDescent="0.15">
      <c r="A254" s="15"/>
      <c r="B254" s="16"/>
    </row>
    <row r="255" spans="1:2" ht="12" customHeight="1" x14ac:dyDescent="0.15">
      <c r="A255" s="15"/>
      <c r="B255" s="16"/>
    </row>
    <row r="256" spans="1:2" ht="12" customHeight="1" x14ac:dyDescent="0.15">
      <c r="A256" s="15"/>
      <c r="B256" s="16"/>
    </row>
    <row r="257" spans="1:2" ht="12" customHeight="1" x14ac:dyDescent="0.15">
      <c r="A257" s="15"/>
      <c r="B257" s="16"/>
    </row>
    <row r="258" spans="1:2" ht="12" customHeight="1" x14ac:dyDescent="0.15">
      <c r="A258" s="15"/>
      <c r="B258" s="16"/>
    </row>
    <row r="259" spans="1:2" ht="12" customHeight="1" x14ac:dyDescent="0.15">
      <c r="A259" s="15"/>
      <c r="B259" s="16"/>
    </row>
    <row r="260" spans="1:2" ht="12" customHeight="1" x14ac:dyDescent="0.15">
      <c r="A260" s="15"/>
      <c r="B260" s="16"/>
    </row>
    <row r="261" spans="1:2" ht="12" customHeight="1" x14ac:dyDescent="0.15">
      <c r="A261" s="15"/>
      <c r="B261" s="16"/>
    </row>
    <row r="262" spans="1:2" ht="12" customHeight="1" x14ac:dyDescent="0.15">
      <c r="A262" s="15"/>
      <c r="B262" s="16"/>
    </row>
    <row r="263" spans="1:2" ht="12" customHeight="1" x14ac:dyDescent="0.15">
      <c r="A263" s="15"/>
      <c r="B263" s="16"/>
    </row>
    <row r="264" spans="1:2" ht="12" customHeight="1" x14ac:dyDescent="0.15">
      <c r="A264" s="15"/>
      <c r="B264" s="16"/>
    </row>
    <row r="265" spans="1:2" ht="12" customHeight="1" x14ac:dyDescent="0.15">
      <c r="A265" s="15"/>
      <c r="B265" s="16"/>
    </row>
    <row r="266" spans="1:2" ht="12" customHeight="1" x14ac:dyDescent="0.15">
      <c r="A266" s="15"/>
      <c r="B266" s="16"/>
    </row>
    <row r="267" spans="1:2" ht="12" customHeight="1" x14ac:dyDescent="0.15">
      <c r="A267" s="15"/>
      <c r="B267" s="16"/>
    </row>
    <row r="268" spans="1:2" ht="12" customHeight="1" x14ac:dyDescent="0.15">
      <c r="A268" s="15"/>
      <c r="B268" s="16"/>
    </row>
    <row r="269" spans="1:2" ht="12" customHeight="1" x14ac:dyDescent="0.15">
      <c r="A269" s="15"/>
      <c r="B269" s="16"/>
    </row>
    <row r="270" spans="1:2" ht="12" customHeight="1" x14ac:dyDescent="0.15">
      <c r="A270" s="15"/>
      <c r="B270" s="16"/>
    </row>
    <row r="271" spans="1:2" ht="12" customHeight="1" x14ac:dyDescent="0.15">
      <c r="A271" s="15"/>
      <c r="B271" s="16"/>
    </row>
    <row r="272" spans="1:2" ht="12" customHeight="1" x14ac:dyDescent="0.15">
      <c r="A272" s="15"/>
      <c r="B272" s="16"/>
    </row>
    <row r="273" spans="1:2" ht="12" customHeight="1" x14ac:dyDescent="0.15">
      <c r="A273" s="15"/>
      <c r="B273" s="16"/>
    </row>
    <row r="274" spans="1:2" ht="12" customHeight="1" x14ac:dyDescent="0.15">
      <c r="A274" s="15"/>
      <c r="B274" s="16"/>
    </row>
    <row r="275" spans="1:2" ht="12" customHeight="1" x14ac:dyDescent="0.15">
      <c r="A275" s="15"/>
      <c r="B275" s="16"/>
    </row>
    <row r="276" spans="1:2" ht="12" customHeight="1" x14ac:dyDescent="0.15">
      <c r="A276" s="15"/>
      <c r="B276" s="16"/>
    </row>
    <row r="277" spans="1:2" ht="12" customHeight="1" x14ac:dyDescent="0.15">
      <c r="A277" s="15"/>
      <c r="B277" s="16"/>
    </row>
    <row r="278" spans="1:2" ht="12" customHeight="1" x14ac:dyDescent="0.15">
      <c r="A278" s="15"/>
      <c r="B278" s="16"/>
    </row>
    <row r="279" spans="1:2" ht="12" customHeight="1" x14ac:dyDescent="0.15">
      <c r="A279" s="15"/>
      <c r="B279" s="16"/>
    </row>
    <row r="280" spans="1:2" ht="12" customHeight="1" x14ac:dyDescent="0.15">
      <c r="A280" s="15"/>
      <c r="B280" s="16"/>
    </row>
    <row r="281" spans="1:2" ht="12" customHeight="1" x14ac:dyDescent="0.15">
      <c r="A281" s="15"/>
      <c r="B281" s="16"/>
    </row>
    <row r="282" spans="1:2" ht="12" customHeight="1" x14ac:dyDescent="0.15">
      <c r="A282" s="15"/>
      <c r="B282" s="16"/>
    </row>
    <row r="283" spans="1:2" ht="12" customHeight="1" x14ac:dyDescent="0.15">
      <c r="A283" s="15"/>
      <c r="B283" s="16"/>
    </row>
    <row r="284" spans="1:2" ht="12" customHeight="1" x14ac:dyDescent="0.15">
      <c r="A284" s="15"/>
      <c r="B284" s="16"/>
    </row>
    <row r="285" spans="1:2" ht="12" customHeight="1" x14ac:dyDescent="0.15">
      <c r="A285" s="15"/>
      <c r="B285" s="16"/>
    </row>
    <row r="286" spans="1:2" ht="12" customHeight="1" x14ac:dyDescent="0.15">
      <c r="A286" s="15"/>
      <c r="B286" s="16"/>
    </row>
    <row r="287" spans="1:2" ht="12" customHeight="1" x14ac:dyDescent="0.15">
      <c r="A287" s="15"/>
      <c r="B287" s="16"/>
    </row>
    <row r="288" spans="1:2" ht="12" customHeight="1" x14ac:dyDescent="0.15">
      <c r="A288" s="15"/>
      <c r="B288" s="16"/>
    </row>
    <row r="289" spans="1:2" ht="12" customHeight="1" x14ac:dyDescent="0.15">
      <c r="A289" s="15"/>
      <c r="B289" s="16"/>
    </row>
    <row r="290" spans="1:2" ht="12" customHeight="1" x14ac:dyDescent="0.15">
      <c r="A290" s="15"/>
      <c r="B290" s="16"/>
    </row>
    <row r="291" spans="1:2" ht="12" customHeight="1" x14ac:dyDescent="0.15">
      <c r="A291" s="15"/>
      <c r="B291" s="16"/>
    </row>
    <row r="292" spans="1:2" ht="12" customHeight="1" x14ac:dyDescent="0.15">
      <c r="A292" s="15"/>
      <c r="B292" s="16"/>
    </row>
    <row r="293" spans="1:2" ht="12" customHeight="1" x14ac:dyDescent="0.15">
      <c r="A293" s="15"/>
      <c r="B293" s="16"/>
    </row>
    <row r="294" spans="1:2" ht="12" customHeight="1" x14ac:dyDescent="0.15"/>
    <row r="295" spans="1:2" ht="12" customHeight="1" x14ac:dyDescent="0.15"/>
    <row r="296" spans="1:2" ht="12" customHeight="1" x14ac:dyDescent="0.15"/>
    <row r="297" spans="1:2" ht="12" customHeight="1" x14ac:dyDescent="0.15"/>
    <row r="298" spans="1:2" ht="12" customHeight="1" x14ac:dyDescent="0.15"/>
    <row r="299" spans="1:2" ht="12" customHeight="1" x14ac:dyDescent="0.15"/>
    <row r="300" spans="1:2" ht="12" customHeight="1" x14ac:dyDescent="0.15"/>
    <row r="301" spans="1:2" ht="12" customHeight="1" x14ac:dyDescent="0.15"/>
    <row r="302" spans="1:2" ht="12" customHeight="1" x14ac:dyDescent="0.15"/>
    <row r="303" spans="1:2" ht="12" customHeight="1" x14ac:dyDescent="0.15"/>
    <row r="304" spans="1:2" ht="12" customHeight="1" x14ac:dyDescent="0.15"/>
    <row r="305" ht="12" customHeight="1" x14ac:dyDescent="0.15"/>
    <row r="306" ht="12" customHeight="1" x14ac:dyDescent="0.15"/>
    <row r="307" ht="12" customHeight="1" x14ac:dyDescent="0.15"/>
    <row r="308" ht="12" customHeight="1" x14ac:dyDescent="0.15"/>
    <row r="309" ht="12" customHeight="1" x14ac:dyDescent="0.15"/>
    <row r="310" ht="12" customHeight="1" x14ac:dyDescent="0.15"/>
    <row r="311" ht="12" customHeight="1" x14ac:dyDescent="0.15"/>
  </sheetData>
  <sheetProtection algorithmName="SHA-512" hashValue="qr0BNOokSrWzN04tnpREigB91kwKsqD6fbgs7IBBFH2Tw/ctO0iJMumTceTVMMcowKi6tQdJ5eI7ZLTljRchoQ==" saltValue="NRqgSjuWkUHq21mD6IqjhQ==" spinCount="100000" sheet="1" objects="1" scenarios="1" selectLockedCells="1" selectUnlockedCells="1"/>
  <mergeCells count="14">
    <mergeCell ref="C193:D193"/>
    <mergeCell ref="F193:G193"/>
    <mergeCell ref="C194:D194"/>
    <mergeCell ref="F194:G194"/>
    <mergeCell ref="C181:D181"/>
    <mergeCell ref="F181:I181"/>
    <mergeCell ref="C191:D191"/>
    <mergeCell ref="F191:G191"/>
    <mergeCell ref="C192:D192"/>
    <mergeCell ref="F192:G192"/>
    <mergeCell ref="I191:J191"/>
    <mergeCell ref="I192:J192"/>
    <mergeCell ref="I193:J193"/>
    <mergeCell ref="I194:J194"/>
  </mergeCells>
  <pageMargins left="0.7" right="0.7" top="0.78740157499999996" bottom="0.78740157499999996" header="0.3" footer="0.3"/>
  <pageSetup paperSize="9" orientation="portrait" verticalDpi="0" r:id="rId1"/>
  <ignoredErrors>
    <ignoredError sqref="C164:D177 C88:D162 C19:D86" formula="1"/>
    <ignoredError sqref="D1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310"/>
  <sheetViews>
    <sheetView zoomScaleNormal="100" workbookViewId="0">
      <pane ySplit="15" topLeftCell="A16" activePane="bottomLeft" state="frozen"/>
      <selection pane="bottomLeft" activeCell="G50" sqref="G50"/>
    </sheetView>
  </sheetViews>
  <sheetFormatPr baseColWidth="10" defaultColWidth="1" defaultRowHeight="11.25" x14ac:dyDescent="0.15"/>
  <cols>
    <col min="1" max="1" width="10.7109375" style="124" customWidth="1"/>
    <col min="2" max="2" width="64.7109375" style="120" customWidth="1"/>
    <col min="3" max="3" width="11.7109375" style="123" customWidth="1"/>
    <col min="4" max="4" width="11.7109375" style="246" customWidth="1"/>
    <col min="5" max="5" width="2.7109375" style="122" customWidth="1"/>
    <col min="6" max="7" width="11.7109375" style="123" customWidth="1"/>
    <col min="8" max="8" width="2.7109375" style="122" customWidth="1"/>
    <col min="9" max="11" width="11.7109375" style="121" customWidth="1"/>
    <col min="12" max="12" width="64.7109375" style="120" customWidth="1"/>
    <col min="13" max="376" width="12.7109375" style="120" customWidth="1"/>
    <col min="377" max="16384" width="1" style="120"/>
  </cols>
  <sheetData>
    <row r="1" spans="1:12" ht="12" customHeight="1" x14ac:dyDescent="0.15"/>
    <row r="2" spans="1:12" ht="12" customHeight="1" x14ac:dyDescent="0.15"/>
    <row r="3" spans="1:12" ht="12" customHeight="1" x14ac:dyDescent="0.15"/>
    <row r="4" spans="1:12" ht="12" customHeight="1" x14ac:dyDescent="0.15"/>
    <row r="5" spans="1:12" ht="12" customHeight="1" x14ac:dyDescent="0.15"/>
    <row r="6" spans="1:12" ht="12" customHeight="1" x14ac:dyDescent="0.15"/>
    <row r="7" spans="1:12" ht="12" customHeight="1" x14ac:dyDescent="0.15">
      <c r="A7" s="173" t="s">
        <v>42</v>
      </c>
    </row>
    <row r="8" spans="1:12" ht="12" customHeight="1" thickBot="1" x14ac:dyDescent="0.2"/>
    <row r="9" spans="1:12" s="219" customFormat="1" ht="12" customHeight="1" x14ac:dyDescent="0.2">
      <c r="A9" s="210" t="s">
        <v>2</v>
      </c>
      <c r="B9" s="235" t="s">
        <v>81</v>
      </c>
      <c r="C9" s="234" t="s">
        <v>86</v>
      </c>
      <c r="D9" s="247" t="s">
        <v>87</v>
      </c>
      <c r="E9" s="224"/>
      <c r="F9" s="223"/>
      <c r="G9" s="223"/>
      <c r="H9" s="222"/>
      <c r="I9" s="233" t="s">
        <v>85</v>
      </c>
      <c r="J9" s="233" t="s">
        <v>82</v>
      </c>
      <c r="K9" s="233" t="s">
        <v>83</v>
      </c>
      <c r="L9" s="232" t="s">
        <v>84</v>
      </c>
    </row>
    <row r="10" spans="1:12" s="219" customFormat="1" ht="12" customHeight="1" x14ac:dyDescent="0.2">
      <c r="A10" s="231"/>
      <c r="B10" s="230"/>
      <c r="C10" s="229"/>
      <c r="D10" s="248"/>
      <c r="E10" s="224"/>
      <c r="F10" s="223"/>
      <c r="G10" s="223"/>
      <c r="H10" s="222"/>
      <c r="I10" s="228"/>
      <c r="J10" s="228" t="s">
        <v>179</v>
      </c>
      <c r="K10" s="228"/>
      <c r="L10" s="227"/>
    </row>
    <row r="11" spans="1:12" s="219" customFormat="1" ht="12" customHeight="1" thickBot="1" x14ac:dyDescent="0.25">
      <c r="A11" s="226"/>
      <c r="B11" s="225"/>
      <c r="C11" s="221" t="s">
        <v>88</v>
      </c>
      <c r="D11" s="249" t="s">
        <v>88</v>
      </c>
      <c r="E11" s="224"/>
      <c r="F11" s="223"/>
      <c r="G11" s="223"/>
      <c r="H11" s="222"/>
      <c r="I11" s="221" t="s">
        <v>88</v>
      </c>
      <c r="J11" s="221" t="s">
        <v>88</v>
      </c>
      <c r="K11" s="221" t="s">
        <v>88</v>
      </c>
      <c r="L11" s="220" t="s">
        <v>190</v>
      </c>
    </row>
    <row r="12" spans="1:12" ht="12" customHeight="1" x14ac:dyDescent="0.15">
      <c r="A12" s="216" t="s">
        <v>6</v>
      </c>
      <c r="B12" s="173" t="s">
        <v>89</v>
      </c>
      <c r="C12" s="215">
        <f>SUM(I12:K12)</f>
        <v>631400</v>
      </c>
      <c r="D12" s="250"/>
      <c r="E12" s="214"/>
      <c r="F12" s="122"/>
      <c r="G12" s="122"/>
      <c r="H12" s="212"/>
      <c r="I12" s="183">
        <f>SUM(I16:I156)</f>
        <v>625700</v>
      </c>
      <c r="J12" s="182">
        <f>SUM(J16:J156)</f>
        <v>5700</v>
      </c>
      <c r="K12" s="333">
        <f>SUM(K16:K156)</f>
        <v>0</v>
      </c>
      <c r="L12" s="218"/>
    </row>
    <row r="13" spans="1:12" ht="12" customHeight="1" x14ac:dyDescent="0.15">
      <c r="A13" s="216"/>
      <c r="B13" s="173" t="s">
        <v>90</v>
      </c>
      <c r="C13" s="215">
        <f>SUM(I13:K13)</f>
        <v>-114800</v>
      </c>
      <c r="D13" s="250"/>
      <c r="E13" s="214"/>
      <c r="F13" s="122"/>
      <c r="G13" s="122"/>
      <c r="H13" s="212"/>
      <c r="I13" s="183">
        <f>SUM(I157:I175)</f>
        <v>-105800</v>
      </c>
      <c r="J13" s="182">
        <f>SUM(J157:J175)</f>
        <v>-9000</v>
      </c>
      <c r="K13" s="333">
        <f>SUM(K157:K175)</f>
        <v>0</v>
      </c>
      <c r="L13" s="217"/>
    </row>
    <row r="14" spans="1:12" ht="12" customHeight="1" thickBot="1" x14ac:dyDescent="0.2">
      <c r="A14" s="216"/>
      <c r="B14" s="173" t="s">
        <v>91</v>
      </c>
      <c r="C14" s="215">
        <f>SUM(C12:C13)</f>
        <v>516600</v>
      </c>
      <c r="D14" s="250"/>
      <c r="E14" s="214"/>
      <c r="F14" s="213"/>
      <c r="G14" s="213"/>
      <c r="H14" s="212"/>
      <c r="I14" s="183">
        <f>SUM(I12:I13)</f>
        <v>519900</v>
      </c>
      <c r="J14" s="182">
        <f>SUM(J12:J13)</f>
        <v>-3300</v>
      </c>
      <c r="K14" s="333">
        <f>SUM(K12:K13)</f>
        <v>0</v>
      </c>
      <c r="L14" s="211"/>
    </row>
    <row r="15" spans="1:12" ht="12" customHeight="1" thickBot="1" x14ac:dyDescent="0.2">
      <c r="A15" s="210" t="s">
        <v>92</v>
      </c>
      <c r="B15" s="209"/>
      <c r="C15" s="208"/>
      <c r="D15" s="251"/>
      <c r="E15" s="207"/>
      <c r="F15" s="208" t="s">
        <v>93</v>
      </c>
      <c r="G15" s="208" t="s">
        <v>47</v>
      </c>
      <c r="H15" s="207"/>
      <c r="I15" s="206"/>
      <c r="J15" s="206"/>
      <c r="K15" s="206"/>
      <c r="L15" s="205"/>
    </row>
    <row r="16" spans="1:12" s="173" customFormat="1" ht="12" customHeight="1" x14ac:dyDescent="0.15">
      <c r="A16" s="181">
        <v>3000.02</v>
      </c>
      <c r="B16" s="180" t="s">
        <v>8</v>
      </c>
      <c r="C16" s="178">
        <f>SUM(C17:C18)</f>
        <v>600</v>
      </c>
      <c r="D16" s="252">
        <f>SUM(D17:D18)</f>
        <v>0</v>
      </c>
      <c r="E16" s="177"/>
      <c r="F16" s="179"/>
      <c r="G16" s="178"/>
      <c r="H16" s="177"/>
      <c r="I16" s="203"/>
      <c r="J16" s="175"/>
      <c r="K16" s="334"/>
      <c r="L16" s="174"/>
    </row>
    <row r="17" spans="1:12" ht="12" customHeight="1" x14ac:dyDescent="0.15">
      <c r="A17" s="172"/>
      <c r="B17" s="171" t="s">
        <v>54</v>
      </c>
      <c r="C17" s="170">
        <f>SUM(I17:K17)</f>
        <v>600</v>
      </c>
      <c r="D17" s="253"/>
      <c r="E17" s="162"/>
      <c r="F17" s="162">
        <v>2</v>
      </c>
      <c r="G17" s="170">
        <v>300</v>
      </c>
      <c r="H17" s="162"/>
      <c r="I17" s="169">
        <f>F17*G17</f>
        <v>600</v>
      </c>
      <c r="J17" s="168"/>
      <c r="K17" s="335"/>
      <c r="L17" s="167"/>
    </row>
    <row r="18" spans="1:12" ht="12" customHeight="1" thickBot="1" x14ac:dyDescent="0.2">
      <c r="A18" s="166" t="str">
        <f>IF(B18&lt;&gt;"","",0)</f>
        <v/>
      </c>
      <c r="B18" s="165" t="s">
        <v>48</v>
      </c>
      <c r="C18" s="170">
        <f>SUM(I18:K18)</f>
        <v>0</v>
      </c>
      <c r="D18" s="254"/>
      <c r="E18" s="162"/>
      <c r="F18" s="164"/>
      <c r="G18" s="163"/>
      <c r="H18" s="162"/>
      <c r="I18" s="169">
        <f>F18*G18</f>
        <v>0</v>
      </c>
      <c r="J18" s="160"/>
      <c r="K18" s="336"/>
      <c r="L18" s="159"/>
    </row>
    <row r="19" spans="1:12" s="173" customFormat="1" ht="12" customHeight="1" x14ac:dyDescent="0.15">
      <c r="A19" s="181">
        <v>3010</v>
      </c>
      <c r="B19" s="180" t="s">
        <v>49</v>
      </c>
      <c r="C19" s="178">
        <f>SUM(C20:C22)</f>
        <v>425000</v>
      </c>
      <c r="D19" s="252">
        <f>SUM(D20:D22)</f>
        <v>0</v>
      </c>
      <c r="E19" s="177"/>
      <c r="F19" s="179"/>
      <c r="G19" s="178"/>
      <c r="H19" s="177"/>
      <c r="I19" s="203"/>
      <c r="J19" s="175"/>
      <c r="K19" s="334"/>
      <c r="L19" s="174"/>
    </row>
    <row r="20" spans="1:12" s="173" customFormat="1" ht="12" customHeight="1" x14ac:dyDescent="0.15">
      <c r="A20" s="188"/>
      <c r="B20" s="171" t="s">
        <v>120</v>
      </c>
      <c r="C20" s="170">
        <f>SUM(I20:K20)</f>
        <v>225000</v>
      </c>
      <c r="D20" s="255"/>
      <c r="E20" s="177"/>
      <c r="F20" s="162">
        <v>1</v>
      </c>
      <c r="G20" s="170">
        <v>225000</v>
      </c>
      <c r="H20" s="177"/>
      <c r="I20" s="169">
        <f>F20*G20</f>
        <v>225000</v>
      </c>
      <c r="J20" s="168"/>
      <c r="K20" s="335"/>
      <c r="L20" s="167"/>
    </row>
    <row r="21" spans="1:12" ht="12" customHeight="1" x14ac:dyDescent="0.15">
      <c r="A21" s="172"/>
      <c r="B21" s="171" t="s">
        <v>121</v>
      </c>
      <c r="C21" s="170">
        <f>SUM(I21:K21)</f>
        <v>200000</v>
      </c>
      <c r="D21" s="253"/>
      <c r="E21" s="162"/>
      <c r="F21" s="162">
        <v>2</v>
      </c>
      <c r="G21" s="170">
        <v>100000</v>
      </c>
      <c r="H21" s="162"/>
      <c r="I21" s="183">
        <f>F21*G21</f>
        <v>200000</v>
      </c>
      <c r="J21" s="182"/>
      <c r="K21" s="333"/>
      <c r="L21" s="167"/>
    </row>
    <row r="22" spans="1:12" ht="12" customHeight="1" thickBot="1" x14ac:dyDescent="0.2">
      <c r="A22" s="166" t="str">
        <f>IF(B22&lt;&gt;"","",0)</f>
        <v/>
      </c>
      <c r="B22" s="165" t="s">
        <v>48</v>
      </c>
      <c r="C22" s="170">
        <f>SUM(I22:K22)</f>
        <v>0</v>
      </c>
      <c r="D22" s="254"/>
      <c r="E22" s="162"/>
      <c r="F22" s="164"/>
      <c r="G22" s="163"/>
      <c r="H22" s="162"/>
      <c r="I22" s="204">
        <f>F22*G22</f>
        <v>0</v>
      </c>
      <c r="J22" s="185"/>
      <c r="K22" s="337"/>
      <c r="L22" s="159"/>
    </row>
    <row r="23" spans="1:12" s="173" customFormat="1" ht="12" customHeight="1" x14ac:dyDescent="0.15">
      <c r="A23" s="181">
        <v>3010.08</v>
      </c>
      <c r="B23" s="180" t="s">
        <v>9</v>
      </c>
      <c r="C23" s="178">
        <f>SUM(C24:C25)</f>
        <v>0</v>
      </c>
      <c r="D23" s="252">
        <f>SUM(D24:D25)</f>
        <v>0</v>
      </c>
      <c r="E23" s="177"/>
      <c r="F23" s="179"/>
      <c r="G23" s="178"/>
      <c r="H23" s="177"/>
      <c r="I23" s="203"/>
      <c r="J23" s="184"/>
      <c r="K23" s="338"/>
      <c r="L23" s="174"/>
    </row>
    <row r="24" spans="1:12" ht="12" customHeight="1" x14ac:dyDescent="0.15">
      <c r="A24" s="172"/>
      <c r="B24" s="171"/>
      <c r="C24" s="170">
        <f>SUM(I24:K24)</f>
        <v>0</v>
      </c>
      <c r="D24" s="253"/>
      <c r="E24" s="162"/>
      <c r="F24" s="162"/>
      <c r="G24" s="170"/>
      <c r="H24" s="162"/>
      <c r="I24" s="183">
        <f>F24*G24</f>
        <v>0</v>
      </c>
      <c r="J24" s="182"/>
      <c r="K24" s="333"/>
      <c r="L24" s="167"/>
    </row>
    <row r="25" spans="1:12" ht="12" customHeight="1" thickBot="1" x14ac:dyDescent="0.2">
      <c r="A25" s="166" t="str">
        <f>IF(B25&lt;&gt;"","",0)</f>
        <v/>
      </c>
      <c r="B25" s="165" t="s">
        <v>48</v>
      </c>
      <c r="C25" s="170">
        <f>SUM(I25:K25)</f>
        <v>0</v>
      </c>
      <c r="D25" s="254"/>
      <c r="E25" s="162"/>
      <c r="F25" s="164"/>
      <c r="G25" s="163"/>
      <c r="H25" s="162"/>
      <c r="I25" s="204">
        <f>F25*G25</f>
        <v>0</v>
      </c>
      <c r="J25" s="185"/>
      <c r="K25" s="337"/>
      <c r="L25" s="159"/>
    </row>
    <row r="26" spans="1:12" s="173" customFormat="1" ht="12" customHeight="1" x14ac:dyDescent="0.15">
      <c r="A26" s="181">
        <v>3010.09</v>
      </c>
      <c r="B26" s="180" t="s">
        <v>55</v>
      </c>
      <c r="C26" s="178">
        <f>SUM(C27:C28)</f>
        <v>0</v>
      </c>
      <c r="D26" s="252">
        <f>SUM(D27:D28)</f>
        <v>0</v>
      </c>
      <c r="E26" s="177"/>
      <c r="F26" s="179"/>
      <c r="G26" s="178"/>
      <c r="H26" s="177"/>
      <c r="I26" s="203"/>
      <c r="J26" s="184"/>
      <c r="K26" s="338"/>
      <c r="L26" s="174"/>
    </row>
    <row r="27" spans="1:12" ht="12" customHeight="1" x14ac:dyDescent="0.15">
      <c r="A27" s="172"/>
      <c r="B27" s="171"/>
      <c r="C27" s="170">
        <f>SUM(I27:K27)</f>
        <v>0</v>
      </c>
      <c r="D27" s="253"/>
      <c r="E27" s="162"/>
      <c r="F27" s="162"/>
      <c r="G27" s="170"/>
      <c r="H27" s="162"/>
      <c r="I27" s="183">
        <f>F27*G27</f>
        <v>0</v>
      </c>
      <c r="J27" s="182"/>
      <c r="K27" s="333"/>
      <c r="L27" s="167"/>
    </row>
    <row r="28" spans="1:12" ht="12" customHeight="1" thickBot="1" x14ac:dyDescent="0.2">
      <c r="A28" s="166" t="str">
        <f>IF(B28&lt;&gt;"","",0)</f>
        <v/>
      </c>
      <c r="B28" s="165" t="s">
        <v>48</v>
      </c>
      <c r="C28" s="170">
        <f>SUM(I28:K28)</f>
        <v>0</v>
      </c>
      <c r="D28" s="254"/>
      <c r="E28" s="162"/>
      <c r="F28" s="164"/>
      <c r="G28" s="163"/>
      <c r="H28" s="162"/>
      <c r="I28" s="204">
        <f>F28*G28</f>
        <v>0</v>
      </c>
      <c r="J28" s="185"/>
      <c r="K28" s="337"/>
      <c r="L28" s="159"/>
    </row>
    <row r="29" spans="1:12" s="173" customFormat="1" ht="12" customHeight="1" x14ac:dyDescent="0.15">
      <c r="A29" s="181">
        <v>3030</v>
      </c>
      <c r="B29" s="180" t="s">
        <v>46</v>
      </c>
      <c r="C29" s="178">
        <f>SUM(C30:C31)</f>
        <v>0</v>
      </c>
      <c r="D29" s="252">
        <f>SUM(D30:D31)</f>
        <v>0</v>
      </c>
      <c r="E29" s="177"/>
      <c r="F29" s="179"/>
      <c r="G29" s="178"/>
      <c r="H29" s="177"/>
      <c r="I29" s="203"/>
      <c r="J29" s="184"/>
      <c r="K29" s="338"/>
      <c r="L29" s="174"/>
    </row>
    <row r="30" spans="1:12" ht="12" customHeight="1" x14ac:dyDescent="0.15">
      <c r="A30" s="172"/>
      <c r="B30" s="171"/>
      <c r="C30" s="170">
        <f>SUM(I30:K30)</f>
        <v>0</v>
      </c>
      <c r="D30" s="253"/>
      <c r="E30" s="162"/>
      <c r="F30" s="162"/>
      <c r="G30" s="170"/>
      <c r="H30" s="162"/>
      <c r="I30" s="183">
        <f>F30*G30</f>
        <v>0</v>
      </c>
      <c r="J30" s="182"/>
      <c r="K30" s="333"/>
      <c r="L30" s="167"/>
    </row>
    <row r="31" spans="1:12" ht="12" customHeight="1" thickBot="1" x14ac:dyDescent="0.2">
      <c r="A31" s="166" t="str">
        <f>IF(B31&lt;&gt;"","",0)</f>
        <v/>
      </c>
      <c r="B31" s="165" t="s">
        <v>48</v>
      </c>
      <c r="C31" s="170">
        <f>SUM(I31:K31)</f>
        <v>0</v>
      </c>
      <c r="D31" s="254"/>
      <c r="E31" s="162"/>
      <c r="F31" s="164"/>
      <c r="G31" s="163"/>
      <c r="H31" s="162"/>
      <c r="I31" s="204">
        <f>F31*G31</f>
        <v>0</v>
      </c>
      <c r="J31" s="185"/>
      <c r="K31" s="337"/>
      <c r="L31" s="159"/>
    </row>
    <row r="32" spans="1:12" s="173" customFormat="1" ht="12" customHeight="1" x14ac:dyDescent="0.15">
      <c r="A32" s="181">
        <v>3049</v>
      </c>
      <c r="B32" s="180" t="s">
        <v>10</v>
      </c>
      <c r="C32" s="178">
        <f>SUM(C33:C34)</f>
        <v>900</v>
      </c>
      <c r="D32" s="252">
        <f>SUM(D33:D34)</f>
        <v>0</v>
      </c>
      <c r="E32" s="177"/>
      <c r="F32" s="179"/>
      <c r="G32" s="178"/>
      <c r="H32" s="177"/>
      <c r="I32" s="203"/>
      <c r="J32" s="184"/>
      <c r="K32" s="338"/>
      <c r="L32" s="174"/>
    </row>
    <row r="33" spans="1:12" ht="12" customHeight="1" x14ac:dyDescent="0.15">
      <c r="A33" s="172"/>
      <c r="B33" s="171" t="s">
        <v>94</v>
      </c>
      <c r="C33" s="170">
        <f>SUM(I33:K33)</f>
        <v>900</v>
      </c>
      <c r="D33" s="253"/>
      <c r="E33" s="162"/>
      <c r="F33" s="162">
        <v>1</v>
      </c>
      <c r="G33" s="170">
        <v>900</v>
      </c>
      <c r="H33" s="162"/>
      <c r="I33" s="183">
        <f>F33*G33</f>
        <v>900</v>
      </c>
      <c r="J33" s="182"/>
      <c r="K33" s="333"/>
      <c r="L33" s="167"/>
    </row>
    <row r="34" spans="1:12" ht="12" customHeight="1" thickBot="1" x14ac:dyDescent="0.2">
      <c r="A34" s="166" t="str">
        <f>IF(B34&lt;&gt;"","",0)</f>
        <v/>
      </c>
      <c r="B34" s="165" t="s">
        <v>48</v>
      </c>
      <c r="C34" s="170">
        <f>SUM(I34:K34)</f>
        <v>0</v>
      </c>
      <c r="D34" s="254"/>
      <c r="E34" s="162"/>
      <c r="F34" s="164"/>
      <c r="G34" s="163"/>
      <c r="H34" s="162"/>
      <c r="I34" s="204">
        <f>F34*G34</f>
        <v>0</v>
      </c>
      <c r="J34" s="185"/>
      <c r="K34" s="337"/>
      <c r="L34" s="159"/>
    </row>
    <row r="35" spans="1:12" s="173" customFormat="1" ht="12" customHeight="1" x14ac:dyDescent="0.15">
      <c r="A35" s="181">
        <v>3050</v>
      </c>
      <c r="B35" s="180" t="s">
        <v>50</v>
      </c>
      <c r="C35" s="178">
        <f>SUM(C36:C38)</f>
        <v>25400</v>
      </c>
      <c r="D35" s="252">
        <f>SUM(D36:D38)</f>
        <v>0</v>
      </c>
      <c r="E35" s="177"/>
      <c r="F35" s="179"/>
      <c r="G35" s="178"/>
      <c r="H35" s="177"/>
      <c r="I35" s="203"/>
      <c r="J35" s="184"/>
      <c r="K35" s="338"/>
      <c r="L35" s="174"/>
    </row>
    <row r="36" spans="1:12" ht="12" customHeight="1" x14ac:dyDescent="0.15">
      <c r="A36" s="172"/>
      <c r="B36" s="171" t="s">
        <v>120</v>
      </c>
      <c r="C36" s="170">
        <f>SUM(I36:K36)</f>
        <v>14100</v>
      </c>
      <c r="D36" s="253"/>
      <c r="E36" s="162"/>
      <c r="F36" s="162">
        <v>1</v>
      </c>
      <c r="G36" s="170">
        <v>14100</v>
      </c>
      <c r="H36" s="162"/>
      <c r="I36" s="183">
        <f>F36*G36</f>
        <v>14100</v>
      </c>
      <c r="J36" s="182"/>
      <c r="K36" s="333"/>
      <c r="L36" s="167"/>
    </row>
    <row r="37" spans="1:12" ht="12" customHeight="1" x14ac:dyDescent="0.15">
      <c r="A37" s="172"/>
      <c r="B37" s="171" t="s">
        <v>121</v>
      </c>
      <c r="C37" s="170">
        <f>SUM(I37:K37)</f>
        <v>11300</v>
      </c>
      <c r="D37" s="253"/>
      <c r="E37" s="162"/>
      <c r="F37" s="162">
        <v>2</v>
      </c>
      <c r="G37" s="170">
        <v>5650</v>
      </c>
      <c r="H37" s="162"/>
      <c r="I37" s="183">
        <f>F37*G37</f>
        <v>11300</v>
      </c>
      <c r="J37" s="182"/>
      <c r="K37" s="333"/>
      <c r="L37" s="167"/>
    </row>
    <row r="38" spans="1:12" ht="12" customHeight="1" thickBot="1" x14ac:dyDescent="0.2">
      <c r="A38" s="166" t="str">
        <f>IF(B38&lt;&gt;"","",0)</f>
        <v/>
      </c>
      <c r="B38" s="165" t="s">
        <v>48</v>
      </c>
      <c r="C38" s="170">
        <f>SUM(I38:K38)</f>
        <v>0</v>
      </c>
      <c r="D38" s="254"/>
      <c r="E38" s="162"/>
      <c r="F38" s="164"/>
      <c r="G38" s="163"/>
      <c r="H38" s="162"/>
      <c r="I38" s="183">
        <f>F38*G38</f>
        <v>0</v>
      </c>
      <c r="J38" s="185"/>
      <c r="K38" s="337"/>
      <c r="L38" s="159"/>
    </row>
    <row r="39" spans="1:12" s="173" customFormat="1" ht="12" customHeight="1" x14ac:dyDescent="0.15">
      <c r="A39" s="181">
        <v>3052</v>
      </c>
      <c r="B39" s="180" t="s">
        <v>11</v>
      </c>
      <c r="C39" s="178">
        <f>SUM(C40:C42)</f>
        <v>49700</v>
      </c>
      <c r="D39" s="252">
        <f>SUM(D40:D42)</f>
        <v>0</v>
      </c>
      <c r="E39" s="177"/>
      <c r="F39" s="179"/>
      <c r="G39" s="178"/>
      <c r="H39" s="177"/>
      <c r="I39" s="203"/>
      <c r="J39" s="184"/>
      <c r="K39" s="338"/>
      <c r="L39" s="174"/>
    </row>
    <row r="40" spans="1:12" ht="12" customHeight="1" x14ac:dyDescent="0.15">
      <c r="A40" s="172"/>
      <c r="B40" s="171" t="s">
        <v>120</v>
      </c>
      <c r="C40" s="170">
        <f>SUM(I40:K40)</f>
        <v>26200</v>
      </c>
      <c r="D40" s="253"/>
      <c r="E40" s="162"/>
      <c r="F40" s="162">
        <v>1</v>
      </c>
      <c r="G40" s="170">
        <v>26200</v>
      </c>
      <c r="H40" s="162"/>
      <c r="I40" s="183">
        <f>F40*G40</f>
        <v>26200</v>
      </c>
      <c r="J40" s="182"/>
      <c r="K40" s="333"/>
      <c r="L40" s="167"/>
    </row>
    <row r="41" spans="1:12" ht="12" customHeight="1" x14ac:dyDescent="0.15">
      <c r="A41" s="172"/>
      <c r="B41" s="171" t="s">
        <v>121</v>
      </c>
      <c r="C41" s="170">
        <f>SUM(I41:K41)</f>
        <v>23500</v>
      </c>
      <c r="D41" s="253"/>
      <c r="E41" s="162"/>
      <c r="F41" s="162">
        <v>2</v>
      </c>
      <c r="G41" s="170">
        <v>11750</v>
      </c>
      <c r="H41" s="162"/>
      <c r="I41" s="183">
        <f>F41*G41</f>
        <v>23500</v>
      </c>
      <c r="J41" s="182"/>
      <c r="K41" s="333"/>
      <c r="L41" s="167"/>
    </row>
    <row r="42" spans="1:12" s="123" customFormat="1" ht="12" customHeight="1" thickBot="1" x14ac:dyDescent="0.2">
      <c r="A42" s="166" t="str">
        <f>IF(B42&lt;&gt;"","",0)</f>
        <v/>
      </c>
      <c r="B42" s="165" t="s">
        <v>48</v>
      </c>
      <c r="C42" s="170">
        <f>SUM(I42:K42)</f>
        <v>0</v>
      </c>
      <c r="D42" s="254"/>
      <c r="E42" s="162"/>
      <c r="F42" s="164"/>
      <c r="G42" s="163"/>
      <c r="H42" s="162"/>
      <c r="I42" s="183">
        <f>F42*G42</f>
        <v>0</v>
      </c>
      <c r="J42" s="185"/>
      <c r="K42" s="337"/>
      <c r="L42" s="198"/>
    </row>
    <row r="43" spans="1:12" s="173" customFormat="1" ht="12" customHeight="1" x14ac:dyDescent="0.15">
      <c r="A43" s="181">
        <v>3053</v>
      </c>
      <c r="B43" s="180" t="s">
        <v>12</v>
      </c>
      <c r="C43" s="178">
        <f>SUM(C44:C46)</f>
        <v>6000</v>
      </c>
      <c r="D43" s="252">
        <f>SUM(D44:D46)</f>
        <v>0</v>
      </c>
      <c r="E43" s="177"/>
      <c r="F43" s="179"/>
      <c r="G43" s="178"/>
      <c r="H43" s="177"/>
      <c r="I43" s="203"/>
      <c r="J43" s="184"/>
      <c r="K43" s="338"/>
      <c r="L43" s="174"/>
    </row>
    <row r="44" spans="1:12" ht="12" customHeight="1" x14ac:dyDescent="0.15">
      <c r="A44" s="172"/>
      <c r="B44" s="171" t="s">
        <v>120</v>
      </c>
      <c r="C44" s="170">
        <f>SUM(I44:K44)</f>
        <v>3200</v>
      </c>
      <c r="D44" s="253"/>
      <c r="E44" s="162"/>
      <c r="F44" s="162">
        <v>1</v>
      </c>
      <c r="G44" s="170">
        <v>3200</v>
      </c>
      <c r="H44" s="162"/>
      <c r="I44" s="183">
        <f>F44*G44</f>
        <v>3200</v>
      </c>
      <c r="J44" s="182"/>
      <c r="K44" s="333"/>
      <c r="L44" s="167"/>
    </row>
    <row r="45" spans="1:12" ht="12" customHeight="1" x14ac:dyDescent="0.15">
      <c r="A45" s="172"/>
      <c r="B45" s="171" t="s">
        <v>121</v>
      </c>
      <c r="C45" s="170">
        <f>SUM(I45:K45)</f>
        <v>2800</v>
      </c>
      <c r="D45" s="253"/>
      <c r="E45" s="162"/>
      <c r="F45" s="162">
        <v>2</v>
      </c>
      <c r="G45" s="170">
        <v>1400</v>
      </c>
      <c r="H45" s="162"/>
      <c r="I45" s="183">
        <f>F45*G45</f>
        <v>2800</v>
      </c>
      <c r="J45" s="182"/>
      <c r="K45" s="333"/>
      <c r="L45" s="167"/>
    </row>
    <row r="46" spans="1:12" ht="12" customHeight="1" thickBot="1" x14ac:dyDescent="0.2">
      <c r="A46" s="166"/>
      <c r="B46" s="165" t="s">
        <v>48</v>
      </c>
      <c r="C46" s="170">
        <f>SUM(I46:K46)</f>
        <v>0</v>
      </c>
      <c r="D46" s="254"/>
      <c r="E46" s="162"/>
      <c r="F46" s="164"/>
      <c r="G46" s="163"/>
      <c r="H46" s="162"/>
      <c r="I46" s="183">
        <f>F46*G46</f>
        <v>0</v>
      </c>
      <c r="J46" s="185"/>
      <c r="K46" s="337"/>
      <c r="L46" s="159"/>
    </row>
    <row r="47" spans="1:12" s="173" customFormat="1" ht="12" customHeight="1" x14ac:dyDescent="0.15">
      <c r="A47" s="181">
        <v>3054</v>
      </c>
      <c r="B47" s="180" t="s">
        <v>51</v>
      </c>
      <c r="C47" s="178">
        <f>SUM(C48:C50)</f>
        <v>5300</v>
      </c>
      <c r="D47" s="252">
        <f>SUM(D48:D50)</f>
        <v>0</v>
      </c>
      <c r="E47" s="177"/>
      <c r="F47" s="179"/>
      <c r="G47" s="178"/>
      <c r="H47" s="177"/>
      <c r="I47" s="203"/>
      <c r="J47" s="175"/>
      <c r="K47" s="334"/>
      <c r="L47" s="174"/>
    </row>
    <row r="48" spans="1:12" ht="12" customHeight="1" x14ac:dyDescent="0.15">
      <c r="A48" s="172"/>
      <c r="B48" s="171" t="s">
        <v>120</v>
      </c>
      <c r="C48" s="170">
        <f>SUM(I48:K48)</f>
        <v>2800</v>
      </c>
      <c r="D48" s="253"/>
      <c r="E48" s="162"/>
      <c r="F48" s="162">
        <v>1</v>
      </c>
      <c r="G48" s="170">
        <v>2800</v>
      </c>
      <c r="H48" s="162"/>
      <c r="I48" s="183">
        <f>F48*G48</f>
        <v>2800</v>
      </c>
      <c r="J48" s="168"/>
      <c r="K48" s="335"/>
      <c r="L48" s="167"/>
    </row>
    <row r="49" spans="1:12" ht="12" customHeight="1" x14ac:dyDescent="0.15">
      <c r="A49" s="172"/>
      <c r="B49" s="171" t="s">
        <v>121</v>
      </c>
      <c r="C49" s="170">
        <f>SUM(I49:K49)</f>
        <v>2500</v>
      </c>
      <c r="D49" s="253"/>
      <c r="E49" s="162"/>
      <c r="F49" s="162">
        <v>2</v>
      </c>
      <c r="G49" s="170">
        <v>1250</v>
      </c>
      <c r="H49" s="162"/>
      <c r="I49" s="183">
        <f>F49*G49</f>
        <v>2500</v>
      </c>
      <c r="J49" s="168"/>
      <c r="K49" s="335"/>
      <c r="L49" s="167"/>
    </row>
    <row r="50" spans="1:12" ht="12" customHeight="1" thickBot="1" x14ac:dyDescent="0.2">
      <c r="A50" s="166" t="str">
        <f>IF(B50&lt;&gt;"","",0)</f>
        <v/>
      </c>
      <c r="B50" s="165" t="s">
        <v>48</v>
      </c>
      <c r="C50" s="170">
        <f>SUM(I50:K50)</f>
        <v>0</v>
      </c>
      <c r="D50" s="254"/>
      <c r="E50" s="162"/>
      <c r="F50" s="164"/>
      <c r="G50" s="163"/>
      <c r="H50" s="162"/>
      <c r="I50" s="183">
        <f>F50*G50</f>
        <v>0</v>
      </c>
      <c r="J50" s="160"/>
      <c r="K50" s="336"/>
      <c r="L50" s="159"/>
    </row>
    <row r="51" spans="1:12" s="173" customFormat="1" ht="12" customHeight="1" x14ac:dyDescent="0.15">
      <c r="A51" s="181">
        <v>3090</v>
      </c>
      <c r="B51" s="180" t="s">
        <v>13</v>
      </c>
      <c r="C51" s="178">
        <f>SUM(C52:C55)</f>
        <v>2200</v>
      </c>
      <c r="D51" s="252">
        <f>SUM(D52:D55)</f>
        <v>0</v>
      </c>
      <c r="E51" s="177"/>
      <c r="F51" s="179"/>
      <c r="G51" s="178"/>
      <c r="H51" s="177"/>
      <c r="I51" s="203"/>
      <c r="J51" s="175"/>
      <c r="K51" s="334"/>
      <c r="L51" s="174"/>
    </row>
    <row r="52" spans="1:12" ht="12" customHeight="1" x14ac:dyDescent="0.15">
      <c r="A52" s="172"/>
      <c r="B52" s="171" t="s">
        <v>56</v>
      </c>
      <c r="C52" s="170">
        <f>SUM(I52:K52)</f>
        <v>920</v>
      </c>
      <c r="D52" s="253"/>
      <c r="E52" s="162"/>
      <c r="F52" s="162">
        <v>4</v>
      </c>
      <c r="G52" s="170">
        <v>230</v>
      </c>
      <c r="H52" s="162"/>
      <c r="I52" s="169">
        <f>F52*G52</f>
        <v>920</v>
      </c>
      <c r="J52" s="168"/>
      <c r="K52" s="335"/>
      <c r="L52" s="167"/>
    </row>
    <row r="53" spans="1:12" ht="12" customHeight="1" x14ac:dyDescent="0.15">
      <c r="A53" s="172"/>
      <c r="B53" s="171" t="s">
        <v>95</v>
      </c>
      <c r="C53" s="170">
        <f>SUM(I53:K53)</f>
        <v>1000</v>
      </c>
      <c r="D53" s="253"/>
      <c r="E53" s="162"/>
      <c r="F53" s="162">
        <v>4</v>
      </c>
      <c r="G53" s="170">
        <v>250</v>
      </c>
      <c r="H53" s="162"/>
      <c r="I53" s="169">
        <f>F53*G53</f>
        <v>1000</v>
      </c>
      <c r="J53" s="168"/>
      <c r="K53" s="335"/>
      <c r="L53" s="167"/>
    </row>
    <row r="54" spans="1:12" ht="12" customHeight="1" x14ac:dyDescent="0.15">
      <c r="A54" s="172"/>
      <c r="B54" s="171" t="s">
        <v>57</v>
      </c>
      <c r="C54" s="170">
        <f>SUM(I54:K54)</f>
        <v>250</v>
      </c>
      <c r="D54" s="253"/>
      <c r="E54" s="162"/>
      <c r="F54" s="162">
        <v>1</v>
      </c>
      <c r="G54" s="170">
        <v>250</v>
      </c>
      <c r="H54" s="162"/>
      <c r="I54" s="169">
        <f>F54*G54</f>
        <v>250</v>
      </c>
      <c r="J54" s="168"/>
      <c r="K54" s="335"/>
      <c r="L54" s="167"/>
    </row>
    <row r="55" spans="1:12" ht="12" customHeight="1" thickBot="1" x14ac:dyDescent="0.2">
      <c r="A55" s="166"/>
      <c r="B55" s="165" t="s">
        <v>48</v>
      </c>
      <c r="C55" s="170">
        <f>SUM(I55:K55)</f>
        <v>30</v>
      </c>
      <c r="D55" s="254"/>
      <c r="E55" s="194"/>
      <c r="F55" s="202">
        <v>1</v>
      </c>
      <c r="G55" s="201">
        <v>30</v>
      </c>
      <c r="H55" s="194"/>
      <c r="I55" s="169">
        <f>F55*G55</f>
        <v>30</v>
      </c>
      <c r="J55" s="160"/>
      <c r="K55" s="336"/>
      <c r="L55" s="159"/>
    </row>
    <row r="56" spans="1:12" s="173" customFormat="1" ht="12" customHeight="1" x14ac:dyDescent="0.15">
      <c r="A56" s="181">
        <v>3091</v>
      </c>
      <c r="B56" s="180" t="s">
        <v>14</v>
      </c>
      <c r="C56" s="178">
        <f>SUM(C57:C58)</f>
        <v>0</v>
      </c>
      <c r="D56" s="252">
        <f>SUM(D57:D58)</f>
        <v>0</v>
      </c>
      <c r="E56" s="177"/>
      <c r="F56" s="179"/>
      <c r="G56" s="178"/>
      <c r="H56" s="177"/>
      <c r="I56" s="176"/>
      <c r="J56" s="175"/>
      <c r="K56" s="334"/>
      <c r="L56" s="174"/>
    </row>
    <row r="57" spans="1:12" s="173" customFormat="1" ht="12" customHeight="1" x14ac:dyDescent="0.15">
      <c r="A57" s="188"/>
      <c r="B57" s="192"/>
      <c r="C57" s="170">
        <f>SUM(I57:K57)</f>
        <v>0</v>
      </c>
      <c r="D57" s="253"/>
      <c r="E57" s="177"/>
      <c r="F57" s="177"/>
      <c r="G57" s="191"/>
      <c r="H57" s="177"/>
      <c r="I57" s="169">
        <f>F57*G57</f>
        <v>0</v>
      </c>
      <c r="J57" s="193"/>
      <c r="K57" s="339"/>
      <c r="L57" s="186"/>
    </row>
    <row r="58" spans="1:12" ht="12" customHeight="1" thickBot="1" x14ac:dyDescent="0.2">
      <c r="A58" s="166" t="str">
        <f>IF(B58&lt;&gt;"","",0)</f>
        <v/>
      </c>
      <c r="B58" s="165" t="s">
        <v>48</v>
      </c>
      <c r="C58" s="170">
        <f>SUM(I58:K58)</f>
        <v>0</v>
      </c>
      <c r="D58" s="254"/>
      <c r="E58" s="162"/>
      <c r="F58" s="164"/>
      <c r="G58" s="163"/>
      <c r="H58" s="162"/>
      <c r="I58" s="169">
        <f>F58*G58</f>
        <v>0</v>
      </c>
      <c r="J58" s="160"/>
      <c r="K58" s="336"/>
      <c r="L58" s="159"/>
    </row>
    <row r="59" spans="1:12" s="173" customFormat="1" ht="12" customHeight="1" x14ac:dyDescent="0.15">
      <c r="A59" s="181">
        <v>3099</v>
      </c>
      <c r="B59" s="180" t="s">
        <v>15</v>
      </c>
      <c r="C59" s="178">
        <f>SUM(C60:C61)</f>
        <v>500</v>
      </c>
      <c r="D59" s="252">
        <f>SUM(D60:D61)</f>
        <v>0</v>
      </c>
      <c r="E59" s="177"/>
      <c r="F59" s="179"/>
      <c r="G59" s="178"/>
      <c r="H59" s="177"/>
      <c r="I59" s="176"/>
      <c r="J59" s="175"/>
      <c r="K59" s="334"/>
      <c r="L59" s="174"/>
    </row>
    <row r="60" spans="1:12" ht="12" customHeight="1" x14ac:dyDescent="0.15">
      <c r="A60" s="172"/>
      <c r="B60" s="171" t="s">
        <v>96</v>
      </c>
      <c r="C60" s="170">
        <f>SUM(I60:K60)</f>
        <v>480</v>
      </c>
      <c r="D60" s="253"/>
      <c r="E60" s="162"/>
      <c r="F60" s="162">
        <v>4</v>
      </c>
      <c r="G60" s="170">
        <v>120</v>
      </c>
      <c r="H60" s="162"/>
      <c r="I60" s="169">
        <f>F60*G60</f>
        <v>480</v>
      </c>
      <c r="J60" s="168"/>
      <c r="K60" s="335"/>
      <c r="L60" s="167"/>
    </row>
    <row r="61" spans="1:12" ht="12" customHeight="1" thickBot="1" x14ac:dyDescent="0.2">
      <c r="A61" s="166" t="str">
        <f>IF(B61&lt;&gt;"","",0)</f>
        <v/>
      </c>
      <c r="B61" s="165" t="s">
        <v>48</v>
      </c>
      <c r="C61" s="170">
        <f>SUM(I61:K61)</f>
        <v>20</v>
      </c>
      <c r="D61" s="254"/>
      <c r="E61" s="162"/>
      <c r="F61" s="164">
        <v>1</v>
      </c>
      <c r="G61" s="163">
        <v>20</v>
      </c>
      <c r="H61" s="162"/>
      <c r="I61" s="169">
        <f>F61*G61</f>
        <v>20</v>
      </c>
      <c r="J61" s="160"/>
      <c r="K61" s="336"/>
      <c r="L61" s="159"/>
    </row>
    <row r="62" spans="1:12" s="173" customFormat="1" ht="12" customHeight="1" x14ac:dyDescent="0.15">
      <c r="A62" s="181">
        <v>3100</v>
      </c>
      <c r="B62" s="180" t="s">
        <v>16</v>
      </c>
      <c r="C62" s="178">
        <f>SUM(C63:C64)</f>
        <v>200</v>
      </c>
      <c r="D62" s="252">
        <f>SUM(D63:D64)</f>
        <v>0</v>
      </c>
      <c r="E62" s="177"/>
      <c r="F62" s="179"/>
      <c r="G62" s="178"/>
      <c r="H62" s="177"/>
      <c r="I62" s="176"/>
      <c r="J62" s="175"/>
      <c r="K62" s="334"/>
      <c r="L62" s="174"/>
    </row>
    <row r="63" spans="1:12" ht="12" customHeight="1" x14ac:dyDescent="0.15">
      <c r="A63" s="172"/>
      <c r="B63" s="171" t="s">
        <v>58</v>
      </c>
      <c r="C63" s="170">
        <f>SUM(I63:K63)</f>
        <v>200</v>
      </c>
      <c r="D63" s="253"/>
      <c r="E63" s="162"/>
      <c r="F63" s="162">
        <v>1</v>
      </c>
      <c r="G63" s="170">
        <v>200</v>
      </c>
      <c r="H63" s="162"/>
      <c r="I63" s="169">
        <f>F63*G63</f>
        <v>200</v>
      </c>
      <c r="J63" s="168"/>
      <c r="K63" s="335"/>
      <c r="L63" s="167"/>
    </row>
    <row r="64" spans="1:12" ht="12" customHeight="1" thickBot="1" x14ac:dyDescent="0.2">
      <c r="A64" s="166" t="str">
        <f>IF(B64&lt;&gt;"","",0)</f>
        <v/>
      </c>
      <c r="B64" s="165" t="s">
        <v>48</v>
      </c>
      <c r="C64" s="170">
        <f>SUM(I64:K64)</f>
        <v>0</v>
      </c>
      <c r="D64" s="254"/>
      <c r="E64" s="162"/>
      <c r="F64" s="164"/>
      <c r="G64" s="163"/>
      <c r="H64" s="162"/>
      <c r="I64" s="169">
        <f>F64*G64</f>
        <v>0</v>
      </c>
      <c r="J64" s="160"/>
      <c r="K64" s="336"/>
      <c r="L64" s="159"/>
    </row>
    <row r="65" spans="1:12" s="173" customFormat="1" ht="12" customHeight="1" x14ac:dyDescent="0.15">
      <c r="A65" s="181">
        <v>3101</v>
      </c>
      <c r="B65" s="180" t="s">
        <v>17</v>
      </c>
      <c r="C65" s="178">
        <f>SUM(C66:C68)</f>
        <v>7000</v>
      </c>
      <c r="D65" s="252">
        <f>SUM(D66:D68)</f>
        <v>0</v>
      </c>
      <c r="E65" s="177"/>
      <c r="F65" s="179"/>
      <c r="G65" s="178"/>
      <c r="H65" s="177"/>
      <c r="I65" s="176"/>
      <c r="J65" s="175"/>
      <c r="K65" s="334"/>
      <c r="L65" s="174"/>
    </row>
    <row r="66" spans="1:12" ht="12" customHeight="1" x14ac:dyDescent="0.15">
      <c r="A66" s="172"/>
      <c r="B66" s="171" t="s">
        <v>59</v>
      </c>
      <c r="C66" s="170">
        <f>SUM(I66:K66)</f>
        <v>6000</v>
      </c>
      <c r="D66" s="253"/>
      <c r="E66" s="162"/>
      <c r="F66" s="162">
        <v>12</v>
      </c>
      <c r="G66" s="170">
        <v>500</v>
      </c>
      <c r="H66" s="162"/>
      <c r="I66" s="169">
        <f>F66*G66</f>
        <v>6000</v>
      </c>
      <c r="J66" s="168"/>
      <c r="K66" s="335"/>
      <c r="L66" s="167"/>
    </row>
    <row r="67" spans="1:12" ht="12" customHeight="1" x14ac:dyDescent="0.15">
      <c r="A67" s="172"/>
      <c r="B67" s="171" t="s">
        <v>60</v>
      </c>
      <c r="C67" s="170">
        <f>SUM(I67:K67)</f>
        <v>1000</v>
      </c>
      <c r="D67" s="253"/>
      <c r="E67" s="162"/>
      <c r="F67" s="162">
        <v>1</v>
      </c>
      <c r="G67" s="170">
        <v>1000</v>
      </c>
      <c r="H67" s="162"/>
      <c r="I67" s="169">
        <f>F67*G67</f>
        <v>1000</v>
      </c>
      <c r="J67" s="168"/>
      <c r="K67" s="335"/>
      <c r="L67" s="167"/>
    </row>
    <row r="68" spans="1:12" ht="12" customHeight="1" thickBot="1" x14ac:dyDescent="0.2">
      <c r="A68" s="166"/>
      <c r="B68" s="165" t="s">
        <v>48</v>
      </c>
      <c r="C68" s="170">
        <f>SUM(I68:K68)</f>
        <v>0</v>
      </c>
      <c r="D68" s="254"/>
      <c r="E68" s="162"/>
      <c r="F68" s="164"/>
      <c r="G68" s="163"/>
      <c r="H68" s="162"/>
      <c r="I68" s="169">
        <f>F68*G68</f>
        <v>0</v>
      </c>
      <c r="J68" s="160"/>
      <c r="K68" s="336"/>
      <c r="L68" s="159"/>
    </row>
    <row r="69" spans="1:12" s="173" customFormat="1" ht="12" customHeight="1" x14ac:dyDescent="0.15">
      <c r="A69" s="181">
        <v>3102</v>
      </c>
      <c r="B69" s="180" t="s">
        <v>18</v>
      </c>
      <c r="C69" s="178">
        <f>SUM(C70:C74)</f>
        <v>2400</v>
      </c>
      <c r="D69" s="252">
        <f>SUM(D70:D74)</f>
        <v>0</v>
      </c>
      <c r="E69" s="177"/>
      <c r="F69" s="190"/>
      <c r="G69" s="189"/>
      <c r="H69" s="177"/>
      <c r="I69" s="176"/>
      <c r="J69" s="200"/>
      <c r="K69" s="340"/>
      <c r="L69" s="174"/>
    </row>
    <row r="70" spans="1:12" s="173" customFormat="1" ht="12" customHeight="1" x14ac:dyDescent="0.15">
      <c r="A70" s="188"/>
      <c r="B70" s="171" t="s">
        <v>61</v>
      </c>
      <c r="C70" s="170">
        <f>SUM(I70:K70)</f>
        <v>1040</v>
      </c>
      <c r="D70" s="255"/>
      <c r="E70" s="177"/>
      <c r="F70" s="162">
        <v>4</v>
      </c>
      <c r="G70" s="170">
        <v>260</v>
      </c>
      <c r="H70" s="177"/>
      <c r="I70" s="169"/>
      <c r="J70" s="168">
        <f>F70*G70</f>
        <v>1040</v>
      </c>
      <c r="K70" s="335"/>
      <c r="L70" s="186"/>
    </row>
    <row r="71" spans="1:12" s="173" customFormat="1" ht="12" customHeight="1" x14ac:dyDescent="0.15">
      <c r="A71" s="188"/>
      <c r="B71" s="171" t="s">
        <v>97</v>
      </c>
      <c r="C71" s="170">
        <f>SUM(I71:K71)</f>
        <v>120</v>
      </c>
      <c r="D71" s="255"/>
      <c r="E71" s="177"/>
      <c r="F71" s="162">
        <v>4</v>
      </c>
      <c r="G71" s="170">
        <v>30</v>
      </c>
      <c r="H71" s="177"/>
      <c r="I71" s="169"/>
      <c r="J71" s="168">
        <f>F71*G71</f>
        <v>120</v>
      </c>
      <c r="K71" s="335"/>
      <c r="L71" s="186"/>
    </row>
    <row r="72" spans="1:12" s="173" customFormat="1" ht="12" customHeight="1" x14ac:dyDescent="0.15">
      <c r="A72" s="188"/>
      <c r="B72" s="171" t="s">
        <v>98</v>
      </c>
      <c r="C72" s="170">
        <f>SUM(I72:K72)</f>
        <v>1200</v>
      </c>
      <c r="D72" s="255"/>
      <c r="E72" s="177"/>
      <c r="F72" s="162">
        <v>2</v>
      </c>
      <c r="G72" s="170">
        <v>600</v>
      </c>
      <c r="H72" s="177"/>
      <c r="I72" s="169">
        <f>F72*G72</f>
        <v>1200</v>
      </c>
      <c r="J72" s="168"/>
      <c r="K72" s="335"/>
      <c r="L72" s="186"/>
    </row>
    <row r="73" spans="1:12" s="173" customFormat="1" ht="12" customHeight="1" x14ac:dyDescent="0.15">
      <c r="A73" s="188"/>
      <c r="B73" s="171" t="s">
        <v>62</v>
      </c>
      <c r="C73" s="170">
        <f>SUM(I73:K73)</f>
        <v>0</v>
      </c>
      <c r="D73" s="255"/>
      <c r="E73" s="177"/>
      <c r="F73" s="162"/>
      <c r="G73" s="170"/>
      <c r="H73" s="177"/>
      <c r="I73" s="169">
        <f>F73*G73</f>
        <v>0</v>
      </c>
      <c r="J73" s="168"/>
      <c r="K73" s="335"/>
      <c r="L73" s="186"/>
    </row>
    <row r="74" spans="1:12" ht="12" customHeight="1" thickBot="1" x14ac:dyDescent="0.2">
      <c r="A74" s="166"/>
      <c r="B74" s="165" t="s">
        <v>48</v>
      </c>
      <c r="C74" s="170">
        <f>SUM(I74:K74)</f>
        <v>40</v>
      </c>
      <c r="D74" s="254"/>
      <c r="E74" s="162"/>
      <c r="F74" s="164">
        <v>1</v>
      </c>
      <c r="G74" s="163">
        <v>40</v>
      </c>
      <c r="H74" s="162"/>
      <c r="I74" s="169"/>
      <c r="J74" s="160">
        <f>F74*G74</f>
        <v>40</v>
      </c>
      <c r="K74" s="336"/>
      <c r="L74" s="159"/>
    </row>
    <row r="75" spans="1:12" s="173" customFormat="1" ht="12" customHeight="1" x14ac:dyDescent="0.15">
      <c r="A75" s="181">
        <v>3111</v>
      </c>
      <c r="B75" s="180" t="s">
        <v>52</v>
      </c>
      <c r="C75" s="178">
        <f>SUM(C76:C77)</f>
        <v>500</v>
      </c>
      <c r="D75" s="252">
        <f>SUM(D76:D77)</f>
        <v>0</v>
      </c>
      <c r="E75" s="177"/>
      <c r="F75" s="190"/>
      <c r="G75" s="189"/>
      <c r="H75" s="177"/>
      <c r="I75" s="176"/>
      <c r="J75" s="175"/>
      <c r="K75" s="334"/>
      <c r="L75" s="174"/>
    </row>
    <row r="76" spans="1:12" s="173" customFormat="1" ht="12" customHeight="1" x14ac:dyDescent="0.15">
      <c r="A76" s="188"/>
      <c r="B76" s="171" t="s">
        <v>99</v>
      </c>
      <c r="C76" s="170">
        <f t="shared" ref="C76:C77" si="0">SUM(I76:K76)</f>
        <v>500</v>
      </c>
      <c r="D76" s="255"/>
      <c r="E76" s="177"/>
      <c r="F76" s="162">
        <v>1</v>
      </c>
      <c r="G76" s="170">
        <v>500</v>
      </c>
      <c r="H76" s="177"/>
      <c r="I76" s="169">
        <f t="shared" ref="I76:I77" si="1">F76*G76</f>
        <v>500</v>
      </c>
      <c r="J76" s="193"/>
      <c r="K76" s="339"/>
      <c r="L76" s="186"/>
    </row>
    <row r="77" spans="1:12" ht="12" customHeight="1" thickBot="1" x14ac:dyDescent="0.2">
      <c r="A77" s="166"/>
      <c r="B77" s="165" t="s">
        <v>48</v>
      </c>
      <c r="C77" s="170">
        <f t="shared" si="0"/>
        <v>0</v>
      </c>
      <c r="D77" s="254"/>
      <c r="E77" s="162"/>
      <c r="F77" s="164"/>
      <c r="G77" s="163"/>
      <c r="H77" s="162"/>
      <c r="I77" s="169">
        <f t="shared" si="1"/>
        <v>0</v>
      </c>
      <c r="J77" s="160"/>
      <c r="K77" s="336"/>
      <c r="L77" s="159"/>
    </row>
    <row r="78" spans="1:12" s="173" customFormat="1" ht="12" customHeight="1" x14ac:dyDescent="0.15">
      <c r="A78" s="181">
        <v>3112</v>
      </c>
      <c r="B78" s="180" t="s">
        <v>53</v>
      </c>
      <c r="C78" s="178">
        <f>SUM(C79:C81)</f>
        <v>1100</v>
      </c>
      <c r="D78" s="252">
        <f>SUM(D79:D81)</f>
        <v>0</v>
      </c>
      <c r="E78" s="177"/>
      <c r="F78" s="179"/>
      <c r="G78" s="178"/>
      <c r="H78" s="177"/>
      <c r="I78" s="176"/>
      <c r="J78" s="175"/>
      <c r="K78" s="334"/>
      <c r="L78" s="174"/>
    </row>
    <row r="79" spans="1:12" ht="12" customHeight="1" x14ac:dyDescent="0.15">
      <c r="A79" s="172"/>
      <c r="B79" s="171" t="s">
        <v>104</v>
      </c>
      <c r="C79" s="170">
        <f>SUM(I79:K79)</f>
        <v>600</v>
      </c>
      <c r="D79" s="253"/>
      <c r="E79" s="162"/>
      <c r="F79" s="162">
        <v>4</v>
      </c>
      <c r="G79" s="170">
        <v>150</v>
      </c>
      <c r="H79" s="162"/>
      <c r="I79" s="169">
        <f>F79*G79</f>
        <v>600</v>
      </c>
      <c r="J79" s="168"/>
      <c r="K79" s="335"/>
      <c r="L79" s="167"/>
    </row>
    <row r="80" spans="1:12" ht="12" customHeight="1" x14ac:dyDescent="0.15">
      <c r="A80" s="172"/>
      <c r="B80" s="171" t="s">
        <v>105</v>
      </c>
      <c r="C80" s="170">
        <f>SUM(I80:K80)</f>
        <v>500</v>
      </c>
      <c r="D80" s="253"/>
      <c r="E80" s="162"/>
      <c r="F80" s="162">
        <v>1</v>
      </c>
      <c r="G80" s="170">
        <v>500</v>
      </c>
      <c r="H80" s="162"/>
      <c r="I80" s="169">
        <f>F80*G80</f>
        <v>500</v>
      </c>
      <c r="J80" s="168"/>
      <c r="K80" s="335"/>
      <c r="L80" s="167"/>
    </row>
    <row r="81" spans="1:12" ht="12" customHeight="1" thickBot="1" x14ac:dyDescent="0.2">
      <c r="A81" s="166"/>
      <c r="B81" s="165" t="s">
        <v>48</v>
      </c>
      <c r="C81" s="170">
        <f>SUM(I81:K81)</f>
        <v>0</v>
      </c>
      <c r="D81" s="254"/>
      <c r="E81" s="162"/>
      <c r="F81" s="164"/>
      <c r="G81" s="163"/>
      <c r="H81" s="162"/>
      <c r="I81" s="169">
        <f>F81*G81</f>
        <v>0</v>
      </c>
      <c r="J81" s="160"/>
      <c r="K81" s="336"/>
      <c r="L81" s="159"/>
    </row>
    <row r="82" spans="1:12" s="173" customFormat="1" ht="12" customHeight="1" x14ac:dyDescent="0.15">
      <c r="A82" s="181">
        <v>3113</v>
      </c>
      <c r="B82" s="180" t="s">
        <v>19</v>
      </c>
      <c r="C82" s="178">
        <f>SUM(C83:C84)</f>
        <v>0</v>
      </c>
      <c r="D82" s="252">
        <f>SUM(D83:D84)</f>
        <v>0</v>
      </c>
      <c r="E82" s="177"/>
      <c r="F82" s="179"/>
      <c r="G82" s="178"/>
      <c r="H82" s="177"/>
      <c r="I82" s="176"/>
      <c r="J82" s="175"/>
      <c r="K82" s="334"/>
      <c r="L82" s="174"/>
    </row>
    <row r="83" spans="1:12" ht="12" customHeight="1" x14ac:dyDescent="0.15">
      <c r="A83" s="172"/>
      <c r="B83" s="171"/>
      <c r="C83" s="170">
        <f>SUM(I83:K83)</f>
        <v>0</v>
      </c>
      <c r="D83" s="253"/>
      <c r="E83" s="162"/>
      <c r="F83" s="162"/>
      <c r="G83" s="170"/>
      <c r="H83" s="162"/>
      <c r="I83" s="169">
        <f>F83*G83</f>
        <v>0</v>
      </c>
      <c r="J83" s="168"/>
      <c r="K83" s="335"/>
      <c r="L83" s="167"/>
    </row>
    <row r="84" spans="1:12" ht="12" customHeight="1" thickBot="1" x14ac:dyDescent="0.2">
      <c r="A84" s="166" t="str">
        <f>IF(B84&lt;&gt;"","",0)</f>
        <v/>
      </c>
      <c r="B84" s="165" t="s">
        <v>48</v>
      </c>
      <c r="C84" s="170">
        <f>SUM(I84:K84)</f>
        <v>0</v>
      </c>
      <c r="D84" s="254"/>
      <c r="E84" s="162"/>
      <c r="F84" s="164"/>
      <c r="G84" s="163"/>
      <c r="H84" s="162"/>
      <c r="I84" s="169">
        <f>F84*G84</f>
        <v>0</v>
      </c>
      <c r="J84" s="160"/>
      <c r="K84" s="336"/>
      <c r="L84" s="159"/>
    </row>
    <row r="85" spans="1:12" s="173" customFormat="1" ht="12" customHeight="1" x14ac:dyDescent="0.15">
      <c r="A85" s="181">
        <v>3130</v>
      </c>
      <c r="B85" s="180" t="s">
        <v>7</v>
      </c>
      <c r="C85" s="178">
        <f>SUM(C86:C97)</f>
        <v>9000</v>
      </c>
      <c r="D85" s="252">
        <f>SUM(D86:D97)</f>
        <v>0</v>
      </c>
      <c r="E85" s="177"/>
      <c r="F85" s="179"/>
      <c r="G85" s="178"/>
      <c r="H85" s="177"/>
      <c r="I85" s="176"/>
      <c r="J85" s="175"/>
      <c r="K85" s="334"/>
      <c r="L85" s="174"/>
    </row>
    <row r="86" spans="1:12" ht="12" customHeight="1" x14ac:dyDescent="0.15">
      <c r="A86" s="172"/>
      <c r="B86" s="171" t="s">
        <v>63</v>
      </c>
      <c r="C86" s="170">
        <f t="shared" ref="C86:C97" si="2">SUM(I86:K86)</f>
        <v>0</v>
      </c>
      <c r="D86" s="253"/>
      <c r="E86" s="162"/>
      <c r="F86" s="162">
        <v>0</v>
      </c>
      <c r="G86" s="170">
        <v>4500</v>
      </c>
      <c r="H86" s="162"/>
      <c r="I86" s="169"/>
      <c r="J86" s="168">
        <f>F86*G86</f>
        <v>0</v>
      </c>
      <c r="K86" s="335"/>
      <c r="L86" s="167" t="s">
        <v>177</v>
      </c>
    </row>
    <row r="87" spans="1:12" ht="12" customHeight="1" x14ac:dyDescent="0.15">
      <c r="A87" s="172"/>
      <c r="B87" s="171" t="s">
        <v>64</v>
      </c>
      <c r="C87" s="170">
        <f t="shared" si="2"/>
        <v>1000</v>
      </c>
      <c r="D87" s="253"/>
      <c r="E87" s="162"/>
      <c r="F87" s="162">
        <v>1</v>
      </c>
      <c r="G87" s="170">
        <v>1000</v>
      </c>
      <c r="H87" s="162"/>
      <c r="I87" s="169"/>
      <c r="J87" s="168">
        <f>F87*G87</f>
        <v>1000</v>
      </c>
      <c r="K87" s="335"/>
      <c r="L87" s="167"/>
    </row>
    <row r="88" spans="1:12" ht="12" customHeight="1" x14ac:dyDescent="0.15">
      <c r="A88" s="172"/>
      <c r="B88" s="171" t="s">
        <v>65</v>
      </c>
      <c r="C88" s="170">
        <f t="shared" si="2"/>
        <v>500</v>
      </c>
      <c r="D88" s="253"/>
      <c r="E88" s="162"/>
      <c r="F88" s="162">
        <v>1</v>
      </c>
      <c r="G88" s="170">
        <v>500</v>
      </c>
      <c r="H88" s="162"/>
      <c r="I88" s="169"/>
      <c r="J88" s="168">
        <f>F88*G88</f>
        <v>500</v>
      </c>
      <c r="K88" s="335"/>
      <c r="L88" s="167"/>
    </row>
    <row r="89" spans="1:12" ht="12" customHeight="1" x14ac:dyDescent="0.15">
      <c r="A89" s="172"/>
      <c r="B89" s="171" t="s">
        <v>66</v>
      </c>
      <c r="C89" s="170">
        <f t="shared" si="2"/>
        <v>2500</v>
      </c>
      <c r="D89" s="253"/>
      <c r="E89" s="162"/>
      <c r="F89" s="162">
        <v>1</v>
      </c>
      <c r="G89" s="170">
        <v>2500</v>
      </c>
      <c r="H89" s="162"/>
      <c r="I89" s="169"/>
      <c r="J89" s="168">
        <f>F89*G89</f>
        <v>2500</v>
      </c>
      <c r="K89" s="335"/>
      <c r="L89" s="167"/>
    </row>
    <row r="90" spans="1:12" ht="12" customHeight="1" x14ac:dyDescent="0.15">
      <c r="A90" s="172"/>
      <c r="B90" s="171" t="s">
        <v>106</v>
      </c>
      <c r="C90" s="170">
        <f t="shared" si="2"/>
        <v>1296</v>
      </c>
      <c r="D90" s="253"/>
      <c r="E90" s="162"/>
      <c r="F90" s="162">
        <v>4</v>
      </c>
      <c r="G90" s="170">
        <v>324</v>
      </c>
      <c r="H90" s="162"/>
      <c r="I90" s="169">
        <f t="shared" ref="I90:I97" si="3">F90*G90</f>
        <v>1296</v>
      </c>
      <c r="J90" s="168"/>
      <c r="K90" s="335"/>
      <c r="L90" s="167"/>
    </row>
    <row r="91" spans="1:12" ht="12" customHeight="1" x14ac:dyDescent="0.15">
      <c r="A91" s="172"/>
      <c r="B91" s="171" t="s">
        <v>107</v>
      </c>
      <c r="C91" s="170">
        <f t="shared" si="2"/>
        <v>864</v>
      </c>
      <c r="D91" s="253"/>
      <c r="E91" s="162"/>
      <c r="F91" s="162">
        <v>4</v>
      </c>
      <c r="G91" s="170">
        <v>216</v>
      </c>
      <c r="H91" s="162"/>
      <c r="I91" s="169">
        <f t="shared" si="3"/>
        <v>864</v>
      </c>
      <c r="J91" s="168"/>
      <c r="K91" s="335"/>
      <c r="L91" s="167"/>
    </row>
    <row r="92" spans="1:12" ht="12" customHeight="1" x14ac:dyDescent="0.15">
      <c r="A92" s="172"/>
      <c r="B92" s="171" t="s">
        <v>108</v>
      </c>
      <c r="C92" s="170">
        <f t="shared" si="2"/>
        <v>1248</v>
      </c>
      <c r="D92" s="253"/>
      <c r="E92" s="162"/>
      <c r="F92" s="162">
        <v>4</v>
      </c>
      <c r="G92" s="170">
        <v>312</v>
      </c>
      <c r="H92" s="162"/>
      <c r="I92" s="169">
        <f t="shared" si="3"/>
        <v>1248</v>
      </c>
      <c r="J92" s="168"/>
      <c r="K92" s="335"/>
      <c r="L92" s="167"/>
    </row>
    <row r="93" spans="1:12" ht="12" customHeight="1" x14ac:dyDescent="0.15">
      <c r="A93" s="172"/>
      <c r="B93" s="171" t="s">
        <v>109</v>
      </c>
      <c r="C93" s="170">
        <f t="shared" si="2"/>
        <v>1152</v>
      </c>
      <c r="D93" s="253"/>
      <c r="E93" s="162"/>
      <c r="F93" s="162">
        <v>4</v>
      </c>
      <c r="G93" s="170">
        <v>288</v>
      </c>
      <c r="H93" s="162"/>
      <c r="I93" s="169">
        <f t="shared" si="3"/>
        <v>1152</v>
      </c>
      <c r="J93" s="168"/>
      <c r="K93" s="335"/>
      <c r="L93" s="167"/>
    </row>
    <row r="94" spans="1:12" ht="12" customHeight="1" x14ac:dyDescent="0.15">
      <c r="A94" s="172"/>
      <c r="B94" s="171" t="s">
        <v>67</v>
      </c>
      <c r="C94" s="170">
        <f t="shared" si="2"/>
        <v>100</v>
      </c>
      <c r="D94" s="253"/>
      <c r="E94" s="162"/>
      <c r="F94" s="162">
        <v>2</v>
      </c>
      <c r="G94" s="170">
        <v>50</v>
      </c>
      <c r="H94" s="162"/>
      <c r="I94" s="169">
        <f t="shared" si="3"/>
        <v>100</v>
      </c>
      <c r="J94" s="168"/>
      <c r="K94" s="335"/>
      <c r="L94" s="167"/>
    </row>
    <row r="95" spans="1:12" ht="12" customHeight="1" x14ac:dyDescent="0.15">
      <c r="A95" s="172"/>
      <c r="B95" s="171" t="s">
        <v>68</v>
      </c>
      <c r="C95" s="170">
        <f t="shared" si="2"/>
        <v>300</v>
      </c>
      <c r="D95" s="253"/>
      <c r="E95" s="162"/>
      <c r="F95" s="162">
        <v>1</v>
      </c>
      <c r="G95" s="170">
        <v>300</v>
      </c>
      <c r="H95" s="162"/>
      <c r="I95" s="169">
        <f t="shared" si="3"/>
        <v>300</v>
      </c>
      <c r="J95" s="168"/>
      <c r="K95" s="335"/>
      <c r="L95" s="167"/>
    </row>
    <row r="96" spans="1:12" ht="12" customHeight="1" x14ac:dyDescent="0.15">
      <c r="A96" s="172"/>
      <c r="B96" s="171" t="s">
        <v>110</v>
      </c>
      <c r="C96" s="170">
        <f t="shared" si="2"/>
        <v>0</v>
      </c>
      <c r="D96" s="253"/>
      <c r="E96" s="162"/>
      <c r="F96" s="199">
        <f>IF(SUM(C184-12000)&gt;0, SUM(C184-12000),0)</f>
        <v>0</v>
      </c>
      <c r="G96" s="170">
        <v>22</v>
      </c>
      <c r="H96" s="162"/>
      <c r="I96" s="169">
        <f t="shared" si="3"/>
        <v>0</v>
      </c>
      <c r="J96" s="168"/>
      <c r="K96" s="335"/>
      <c r="L96" s="167" t="s">
        <v>148</v>
      </c>
    </row>
    <row r="97" spans="1:12" ht="12" customHeight="1" thickBot="1" x14ac:dyDescent="0.2">
      <c r="A97" s="166" t="str">
        <f>IF(B97&lt;&gt;"","",0)</f>
        <v/>
      </c>
      <c r="B97" s="165" t="s">
        <v>48</v>
      </c>
      <c r="C97" s="170">
        <f t="shared" si="2"/>
        <v>40</v>
      </c>
      <c r="D97" s="254"/>
      <c r="E97" s="162"/>
      <c r="F97" s="164">
        <v>1</v>
      </c>
      <c r="G97" s="163">
        <v>40</v>
      </c>
      <c r="H97" s="162"/>
      <c r="I97" s="169">
        <f t="shared" si="3"/>
        <v>40</v>
      </c>
      <c r="J97" s="160"/>
      <c r="K97" s="336"/>
      <c r="L97" s="159"/>
    </row>
    <row r="98" spans="1:12" s="173" customFormat="1" ht="12" customHeight="1" x14ac:dyDescent="0.15">
      <c r="A98" s="181">
        <v>3130.02</v>
      </c>
      <c r="B98" s="180" t="s">
        <v>20</v>
      </c>
      <c r="C98" s="178">
        <f>SUM(C99:C102)</f>
        <v>900</v>
      </c>
      <c r="D98" s="252">
        <f>SUM(D99:D102)</f>
        <v>0</v>
      </c>
      <c r="E98" s="177"/>
      <c r="F98" s="179"/>
      <c r="G98" s="178"/>
      <c r="H98" s="177"/>
      <c r="I98" s="197"/>
      <c r="J98" s="184"/>
      <c r="K98" s="338"/>
      <c r="L98" s="174"/>
    </row>
    <row r="99" spans="1:12" ht="12" customHeight="1" x14ac:dyDescent="0.15">
      <c r="A99" s="172"/>
      <c r="B99" s="171" t="s">
        <v>69</v>
      </c>
      <c r="C99" s="170">
        <f>SUM(I99:K99)</f>
        <v>120</v>
      </c>
      <c r="D99" s="253"/>
      <c r="E99" s="162"/>
      <c r="F99" s="162">
        <v>1</v>
      </c>
      <c r="G99" s="170">
        <v>120</v>
      </c>
      <c r="H99" s="162"/>
      <c r="I99" s="183">
        <f>F99*G99</f>
        <v>120</v>
      </c>
      <c r="J99" s="182"/>
      <c r="K99" s="333"/>
      <c r="L99" s="167"/>
    </row>
    <row r="100" spans="1:12" ht="12" customHeight="1" x14ac:dyDescent="0.15">
      <c r="A100" s="172"/>
      <c r="B100" s="171" t="s">
        <v>111</v>
      </c>
      <c r="C100" s="170">
        <f>SUM(I100:K100)</f>
        <v>480</v>
      </c>
      <c r="D100" s="253"/>
      <c r="E100" s="162"/>
      <c r="F100" s="162">
        <v>1</v>
      </c>
      <c r="G100" s="170">
        <v>480</v>
      </c>
      <c r="H100" s="162"/>
      <c r="I100" s="183">
        <f>F100*G100</f>
        <v>480</v>
      </c>
      <c r="J100" s="182"/>
      <c r="K100" s="333"/>
      <c r="L100" s="167"/>
    </row>
    <row r="101" spans="1:12" ht="12" customHeight="1" x14ac:dyDescent="0.15">
      <c r="A101" s="172"/>
      <c r="B101" s="171" t="s">
        <v>112</v>
      </c>
      <c r="C101" s="170">
        <f>SUM(I101:K101)</f>
        <v>300</v>
      </c>
      <c r="D101" s="253"/>
      <c r="E101" s="162"/>
      <c r="F101" s="162">
        <v>1</v>
      </c>
      <c r="G101" s="170">
        <v>300</v>
      </c>
      <c r="H101" s="162"/>
      <c r="I101" s="183">
        <f>F101*G101</f>
        <v>300</v>
      </c>
      <c r="J101" s="182"/>
      <c r="K101" s="333"/>
      <c r="L101" s="167"/>
    </row>
    <row r="102" spans="1:12" ht="12" customHeight="1" thickBot="1" x14ac:dyDescent="0.2">
      <c r="A102" s="166" t="str">
        <f>IF(B102&lt;&gt;"","",0)</f>
        <v/>
      </c>
      <c r="B102" s="165" t="s">
        <v>48</v>
      </c>
      <c r="C102" s="170">
        <f>SUM(I102:K102)</f>
        <v>0</v>
      </c>
      <c r="D102" s="254"/>
      <c r="E102" s="162"/>
      <c r="F102" s="164"/>
      <c r="G102" s="163"/>
      <c r="H102" s="162"/>
      <c r="I102" s="183">
        <f>F102*G102</f>
        <v>0</v>
      </c>
      <c r="J102" s="185"/>
      <c r="K102" s="337"/>
      <c r="L102" s="159"/>
    </row>
    <row r="103" spans="1:12" s="173" customFormat="1" ht="12" customHeight="1" x14ac:dyDescent="0.15">
      <c r="A103" s="181">
        <v>3133</v>
      </c>
      <c r="B103" s="180" t="s">
        <v>21</v>
      </c>
      <c r="C103" s="178">
        <f>SUM(C104:C107)</f>
        <v>4100</v>
      </c>
      <c r="D103" s="252">
        <f>SUM(D104:D107)</f>
        <v>0</v>
      </c>
      <c r="E103" s="177"/>
      <c r="F103" s="179"/>
      <c r="G103" s="178"/>
      <c r="H103" s="177"/>
      <c r="I103" s="197"/>
      <c r="J103" s="184"/>
      <c r="K103" s="338"/>
      <c r="L103" s="174"/>
    </row>
    <row r="104" spans="1:12" ht="12" customHeight="1" x14ac:dyDescent="0.15">
      <c r="A104" s="172"/>
      <c r="B104" s="171" t="s">
        <v>70</v>
      </c>
      <c r="C104" s="170">
        <f>SUM(I104:K104)</f>
        <v>2000</v>
      </c>
      <c r="D104" s="253"/>
      <c r="E104" s="162"/>
      <c r="F104" s="162">
        <v>1</v>
      </c>
      <c r="G104" s="170">
        <v>2000</v>
      </c>
      <c r="H104" s="162"/>
      <c r="I104" s="183">
        <f>F104*G104</f>
        <v>2000</v>
      </c>
      <c r="J104" s="182"/>
      <c r="K104" s="333"/>
      <c r="L104" s="167"/>
    </row>
    <row r="105" spans="1:12" ht="12" customHeight="1" x14ac:dyDescent="0.15">
      <c r="A105" s="172"/>
      <c r="B105" s="171" t="s">
        <v>113</v>
      </c>
      <c r="C105" s="170">
        <f>SUM(I105:K105)</f>
        <v>1600</v>
      </c>
      <c r="D105" s="253"/>
      <c r="E105" s="162"/>
      <c r="F105" s="162">
        <v>1</v>
      </c>
      <c r="G105" s="170">
        <v>1600</v>
      </c>
      <c r="H105" s="162"/>
      <c r="I105" s="183">
        <f>F105*G105</f>
        <v>1600</v>
      </c>
      <c r="J105" s="182"/>
      <c r="K105" s="333"/>
      <c r="L105" s="167"/>
    </row>
    <row r="106" spans="1:12" ht="12" customHeight="1" x14ac:dyDescent="0.15">
      <c r="A106" s="172"/>
      <c r="B106" s="171" t="s">
        <v>114</v>
      </c>
      <c r="C106" s="170">
        <f>SUM(I106:K106)</f>
        <v>450</v>
      </c>
      <c r="D106" s="253"/>
      <c r="E106" s="162"/>
      <c r="F106" s="162">
        <v>1</v>
      </c>
      <c r="G106" s="170">
        <v>450</v>
      </c>
      <c r="H106" s="162"/>
      <c r="I106" s="183"/>
      <c r="J106" s="182">
        <f>F106*G106</f>
        <v>450</v>
      </c>
      <c r="K106" s="333"/>
      <c r="L106" s="167"/>
    </row>
    <row r="107" spans="1:12" s="123" customFormat="1" ht="12" customHeight="1" thickBot="1" x14ac:dyDescent="0.2">
      <c r="A107" s="166" t="str">
        <f>IF(B107&lt;&gt;"","",0)</f>
        <v/>
      </c>
      <c r="B107" s="165" t="s">
        <v>48</v>
      </c>
      <c r="C107" s="170">
        <f>SUM(I107:K107)</f>
        <v>50</v>
      </c>
      <c r="D107" s="254"/>
      <c r="E107" s="162"/>
      <c r="F107" s="164">
        <v>1</v>
      </c>
      <c r="G107" s="163">
        <v>50</v>
      </c>
      <c r="H107" s="162"/>
      <c r="I107" s="183"/>
      <c r="J107" s="185">
        <f>F107*G107</f>
        <v>50</v>
      </c>
      <c r="K107" s="337"/>
      <c r="L107" s="198"/>
    </row>
    <row r="108" spans="1:12" s="173" customFormat="1" ht="12" customHeight="1" x14ac:dyDescent="0.15">
      <c r="A108" s="181">
        <v>3134</v>
      </c>
      <c r="B108" s="180" t="s">
        <v>22</v>
      </c>
      <c r="C108" s="178">
        <f>SUM(C109:C110)</f>
        <v>3500</v>
      </c>
      <c r="D108" s="252">
        <f>SUM(D109:D110)</f>
        <v>0</v>
      </c>
      <c r="E108" s="177"/>
      <c r="F108" s="179"/>
      <c r="G108" s="178"/>
      <c r="H108" s="177"/>
      <c r="I108" s="197"/>
      <c r="J108" s="184"/>
      <c r="K108" s="338"/>
      <c r="L108" s="174"/>
    </row>
    <row r="109" spans="1:12" ht="12" customHeight="1" x14ac:dyDescent="0.15">
      <c r="A109" s="172"/>
      <c r="B109" s="171" t="s">
        <v>130</v>
      </c>
      <c r="C109" s="170">
        <f>SUM(I109:K109)</f>
        <v>3500</v>
      </c>
      <c r="D109" s="253"/>
      <c r="E109" s="162"/>
      <c r="F109" s="162">
        <v>1</v>
      </c>
      <c r="G109" s="170">
        <v>3500</v>
      </c>
      <c r="H109" s="162"/>
      <c r="I109" s="169">
        <f>F109*G109</f>
        <v>3500</v>
      </c>
      <c r="J109" s="168"/>
      <c r="K109" s="335"/>
      <c r="L109" s="167"/>
    </row>
    <row r="110" spans="1:12" ht="12" customHeight="1" thickBot="1" x14ac:dyDescent="0.2">
      <c r="A110" s="166"/>
      <c r="B110" s="165" t="s">
        <v>48</v>
      </c>
      <c r="C110" s="170">
        <f>SUM(I110:K110)</f>
        <v>0</v>
      </c>
      <c r="D110" s="254"/>
      <c r="E110" s="162"/>
      <c r="F110" s="164"/>
      <c r="G110" s="163"/>
      <c r="H110" s="162"/>
      <c r="I110" s="169">
        <f>F110*G110</f>
        <v>0</v>
      </c>
      <c r="J110" s="160"/>
      <c r="K110" s="336"/>
      <c r="L110" s="159"/>
    </row>
    <row r="111" spans="1:12" s="173" customFormat="1" ht="12" customHeight="1" x14ac:dyDescent="0.15">
      <c r="A111" s="181">
        <v>3137</v>
      </c>
      <c r="B111" s="180" t="s">
        <v>23</v>
      </c>
      <c r="C111" s="178">
        <f>SUM(C112:C114)</f>
        <v>200</v>
      </c>
      <c r="D111" s="252">
        <f>SUM(D112:D114)</f>
        <v>0</v>
      </c>
      <c r="E111" s="177"/>
      <c r="F111" s="179"/>
      <c r="G111" s="178"/>
      <c r="H111" s="177"/>
      <c r="I111" s="176"/>
      <c r="J111" s="175"/>
      <c r="K111" s="334"/>
      <c r="L111" s="174"/>
    </row>
    <row r="112" spans="1:12" ht="12" customHeight="1" x14ac:dyDescent="0.15">
      <c r="A112" s="172"/>
      <c r="B112" s="171" t="s">
        <v>71</v>
      </c>
      <c r="C112" s="170">
        <f>SUM(I112:K112)</f>
        <v>80</v>
      </c>
      <c r="D112" s="253"/>
      <c r="E112" s="162"/>
      <c r="F112" s="162">
        <v>2</v>
      </c>
      <c r="G112" s="170">
        <v>40</v>
      </c>
      <c r="H112" s="162"/>
      <c r="I112" s="169">
        <f>F112*G112</f>
        <v>80</v>
      </c>
      <c r="J112" s="168"/>
      <c r="K112" s="335"/>
      <c r="L112" s="167"/>
    </row>
    <row r="113" spans="1:12" ht="12" customHeight="1" x14ac:dyDescent="0.15">
      <c r="A113" s="172"/>
      <c r="B113" s="171" t="s">
        <v>72</v>
      </c>
      <c r="C113" s="170">
        <f>SUM(I113:K113)</f>
        <v>120</v>
      </c>
      <c r="D113" s="253"/>
      <c r="E113" s="162"/>
      <c r="F113" s="162">
        <v>2</v>
      </c>
      <c r="G113" s="170">
        <v>60</v>
      </c>
      <c r="H113" s="162"/>
      <c r="I113" s="169">
        <f>F113*G113</f>
        <v>120</v>
      </c>
      <c r="J113" s="168"/>
      <c r="K113" s="335"/>
      <c r="L113" s="167"/>
    </row>
    <row r="114" spans="1:12" ht="12" customHeight="1" thickBot="1" x14ac:dyDescent="0.2">
      <c r="A114" s="166" t="str">
        <f>IF(B114&lt;&gt;"","",0)</f>
        <v/>
      </c>
      <c r="B114" s="165" t="s">
        <v>48</v>
      </c>
      <c r="C114" s="170">
        <f>SUM(I114:K114)</f>
        <v>0</v>
      </c>
      <c r="D114" s="254"/>
      <c r="E114" s="162"/>
      <c r="F114" s="164"/>
      <c r="G114" s="163"/>
      <c r="H114" s="162"/>
      <c r="I114" s="169">
        <f>F114*G114</f>
        <v>0</v>
      </c>
      <c r="J114" s="160"/>
      <c r="K114" s="336"/>
      <c r="L114" s="159"/>
    </row>
    <row r="115" spans="1:12" s="173" customFormat="1" ht="12" customHeight="1" x14ac:dyDescent="0.15">
      <c r="A115" s="181">
        <v>3151</v>
      </c>
      <c r="B115" s="180" t="s">
        <v>24</v>
      </c>
      <c r="C115" s="178">
        <f>SUM(C116:C124)</f>
        <v>4400</v>
      </c>
      <c r="D115" s="252">
        <f>SUM(D116:D124)</f>
        <v>0</v>
      </c>
      <c r="E115" s="177"/>
      <c r="F115" s="179"/>
      <c r="G115" s="178"/>
      <c r="H115" s="177"/>
      <c r="I115" s="176"/>
      <c r="J115" s="175"/>
      <c r="K115" s="334"/>
      <c r="L115" s="174"/>
    </row>
    <row r="116" spans="1:12" ht="12" customHeight="1" x14ac:dyDescent="0.15">
      <c r="A116" s="172"/>
      <c r="B116" s="171" t="s">
        <v>73</v>
      </c>
      <c r="C116" s="170">
        <f t="shared" ref="C116:C124" si="4">SUM(I116:K116)</f>
        <v>300</v>
      </c>
      <c r="D116" s="253"/>
      <c r="E116" s="162"/>
      <c r="F116" s="162">
        <v>2</v>
      </c>
      <c r="G116" s="170">
        <v>150</v>
      </c>
      <c r="H116" s="162"/>
      <c r="I116" s="169">
        <f t="shared" ref="I116:I124" si="5">F116*G116</f>
        <v>300</v>
      </c>
      <c r="J116" s="168"/>
      <c r="K116" s="335"/>
      <c r="L116" s="167"/>
    </row>
    <row r="117" spans="1:12" ht="12" customHeight="1" x14ac:dyDescent="0.15">
      <c r="A117" s="172"/>
      <c r="B117" s="171" t="s">
        <v>74</v>
      </c>
      <c r="C117" s="170">
        <f t="shared" si="4"/>
        <v>600</v>
      </c>
      <c r="D117" s="253"/>
      <c r="E117" s="162"/>
      <c r="F117" s="162">
        <v>1</v>
      </c>
      <c r="G117" s="170">
        <v>600</v>
      </c>
      <c r="H117" s="162"/>
      <c r="I117" s="169">
        <f t="shared" si="5"/>
        <v>600</v>
      </c>
      <c r="J117" s="168"/>
      <c r="K117" s="335"/>
      <c r="L117" s="167"/>
    </row>
    <row r="118" spans="1:12" ht="12" customHeight="1" x14ac:dyDescent="0.15">
      <c r="A118" s="172"/>
      <c r="B118" s="171" t="s">
        <v>115</v>
      </c>
      <c r="C118" s="170">
        <f t="shared" si="4"/>
        <v>900</v>
      </c>
      <c r="D118" s="253"/>
      <c r="E118" s="162"/>
      <c r="F118" s="162">
        <v>6</v>
      </c>
      <c r="G118" s="170">
        <v>150</v>
      </c>
      <c r="H118" s="162"/>
      <c r="I118" s="169">
        <f t="shared" si="5"/>
        <v>900</v>
      </c>
      <c r="J118" s="168"/>
      <c r="K118" s="335"/>
      <c r="L118" s="167"/>
    </row>
    <row r="119" spans="1:12" ht="12" customHeight="1" x14ac:dyDescent="0.15">
      <c r="A119" s="172"/>
      <c r="B119" s="171" t="s">
        <v>75</v>
      </c>
      <c r="C119" s="170">
        <f t="shared" si="4"/>
        <v>1400</v>
      </c>
      <c r="D119" s="253"/>
      <c r="E119" s="162"/>
      <c r="F119" s="162">
        <v>1</v>
      </c>
      <c r="G119" s="170">
        <v>1400</v>
      </c>
      <c r="H119" s="162"/>
      <c r="I119" s="169">
        <f t="shared" si="5"/>
        <v>1400</v>
      </c>
      <c r="J119" s="168"/>
      <c r="K119" s="335"/>
      <c r="L119" s="167"/>
    </row>
    <row r="120" spans="1:12" ht="12" customHeight="1" x14ac:dyDescent="0.15">
      <c r="A120" s="172"/>
      <c r="B120" s="171" t="s">
        <v>116</v>
      </c>
      <c r="C120" s="170">
        <f t="shared" si="4"/>
        <v>200</v>
      </c>
      <c r="D120" s="253"/>
      <c r="E120" s="162"/>
      <c r="F120" s="162">
        <v>1</v>
      </c>
      <c r="G120" s="170">
        <v>200</v>
      </c>
      <c r="H120" s="162"/>
      <c r="I120" s="169">
        <f t="shared" si="5"/>
        <v>200</v>
      </c>
      <c r="J120" s="168"/>
      <c r="K120" s="335"/>
      <c r="L120" s="167"/>
    </row>
    <row r="121" spans="1:12" ht="12" customHeight="1" x14ac:dyDescent="0.15">
      <c r="A121" s="172"/>
      <c r="B121" s="171" t="s">
        <v>76</v>
      </c>
      <c r="C121" s="170">
        <f t="shared" si="4"/>
        <v>0</v>
      </c>
      <c r="D121" s="253"/>
      <c r="E121" s="162"/>
      <c r="F121" s="162">
        <v>0</v>
      </c>
      <c r="G121" s="170">
        <v>200</v>
      </c>
      <c r="H121" s="162"/>
      <c r="I121" s="169">
        <f t="shared" si="5"/>
        <v>0</v>
      </c>
      <c r="J121" s="168"/>
      <c r="K121" s="335"/>
      <c r="L121" s="167"/>
    </row>
    <row r="122" spans="1:12" ht="12" customHeight="1" x14ac:dyDescent="0.15">
      <c r="A122" s="172"/>
      <c r="B122" s="171" t="s">
        <v>77</v>
      </c>
      <c r="C122" s="170">
        <f t="shared" si="4"/>
        <v>1000</v>
      </c>
      <c r="D122" s="253"/>
      <c r="E122" s="162"/>
      <c r="F122" s="162">
        <v>1</v>
      </c>
      <c r="G122" s="170">
        <v>1000</v>
      </c>
      <c r="H122" s="162"/>
      <c r="I122" s="169">
        <f t="shared" si="5"/>
        <v>1000</v>
      </c>
      <c r="J122" s="168"/>
      <c r="K122" s="335"/>
      <c r="L122" s="167"/>
    </row>
    <row r="123" spans="1:12" ht="12" customHeight="1" x14ac:dyDescent="0.15">
      <c r="A123" s="172"/>
      <c r="B123" s="171" t="s">
        <v>117</v>
      </c>
      <c r="C123" s="170">
        <f t="shared" si="4"/>
        <v>0</v>
      </c>
      <c r="D123" s="253"/>
      <c r="E123" s="162"/>
      <c r="F123" s="162">
        <v>1</v>
      </c>
      <c r="G123" s="170">
        <v>0</v>
      </c>
      <c r="H123" s="162"/>
      <c r="I123" s="169">
        <f t="shared" si="5"/>
        <v>0</v>
      </c>
      <c r="J123" s="168"/>
      <c r="K123" s="335"/>
      <c r="L123" s="167" t="s">
        <v>132</v>
      </c>
    </row>
    <row r="124" spans="1:12" ht="12" customHeight="1" thickBot="1" x14ac:dyDescent="0.2">
      <c r="A124" s="166"/>
      <c r="B124" s="165" t="s">
        <v>48</v>
      </c>
      <c r="C124" s="170">
        <f t="shared" si="4"/>
        <v>0</v>
      </c>
      <c r="D124" s="254"/>
      <c r="E124" s="162"/>
      <c r="F124" s="164"/>
      <c r="G124" s="163"/>
      <c r="H124" s="162"/>
      <c r="I124" s="169">
        <f t="shared" si="5"/>
        <v>0</v>
      </c>
      <c r="J124" s="160"/>
      <c r="K124" s="336"/>
      <c r="L124" s="159"/>
    </row>
    <row r="125" spans="1:12" s="173" customFormat="1" ht="12" customHeight="1" x14ac:dyDescent="0.15">
      <c r="A125" s="181">
        <v>3153</v>
      </c>
      <c r="B125" s="180" t="s">
        <v>25</v>
      </c>
      <c r="C125" s="178">
        <f>SUM(C126:C128)</f>
        <v>12700</v>
      </c>
      <c r="D125" s="252">
        <f>SUM(D126:D128)</f>
        <v>0</v>
      </c>
      <c r="E125" s="177"/>
      <c r="F125" s="179"/>
      <c r="G125" s="178"/>
      <c r="H125" s="177"/>
      <c r="I125" s="176"/>
      <c r="J125" s="175"/>
      <c r="K125" s="334"/>
      <c r="L125" s="174"/>
    </row>
    <row r="126" spans="1:12" ht="12" customHeight="1" x14ac:dyDescent="0.15">
      <c r="A126" s="172"/>
      <c r="B126" s="171" t="s">
        <v>78</v>
      </c>
      <c r="C126" s="170">
        <f>SUM(I126:K126)</f>
        <v>3540</v>
      </c>
      <c r="D126" s="253"/>
      <c r="E126" s="162"/>
      <c r="F126" s="162">
        <v>1</v>
      </c>
      <c r="G126" s="170">
        <v>3540</v>
      </c>
      <c r="H126" s="162"/>
      <c r="I126" s="169">
        <f>F126*G126</f>
        <v>3540</v>
      </c>
      <c r="J126" s="168"/>
      <c r="K126" s="335"/>
      <c r="L126" s="167"/>
    </row>
    <row r="127" spans="1:12" ht="12" customHeight="1" x14ac:dyDescent="0.15">
      <c r="A127" s="172"/>
      <c r="B127" s="171" t="s">
        <v>79</v>
      </c>
      <c r="C127" s="170">
        <f>SUM(I127:K127)</f>
        <v>9180</v>
      </c>
      <c r="D127" s="253"/>
      <c r="E127" s="162"/>
      <c r="F127" s="162">
        <v>3</v>
      </c>
      <c r="G127" s="170">
        <v>3060</v>
      </c>
      <c r="H127" s="162"/>
      <c r="I127" s="169">
        <f>F127*G127</f>
        <v>9180</v>
      </c>
      <c r="J127" s="168"/>
      <c r="K127" s="335"/>
      <c r="L127" s="167"/>
    </row>
    <row r="128" spans="1:12" ht="12" customHeight="1" thickBot="1" x14ac:dyDescent="0.2">
      <c r="A128" s="166" t="str">
        <f>IF(B128&lt;&gt;"","",0)</f>
        <v/>
      </c>
      <c r="B128" s="165" t="s">
        <v>48</v>
      </c>
      <c r="C128" s="170">
        <f>SUM(I128:K128)</f>
        <v>-20</v>
      </c>
      <c r="D128" s="254"/>
      <c r="E128" s="162"/>
      <c r="F128" s="164">
        <v>1</v>
      </c>
      <c r="G128" s="163">
        <v>-20</v>
      </c>
      <c r="H128" s="162"/>
      <c r="I128" s="169">
        <f>F128*G128</f>
        <v>-20</v>
      </c>
      <c r="J128" s="160"/>
      <c r="K128" s="336"/>
      <c r="L128" s="159"/>
    </row>
    <row r="129" spans="1:12" s="173" customFormat="1" ht="12" customHeight="1" x14ac:dyDescent="0.15">
      <c r="A129" s="181">
        <v>3158</v>
      </c>
      <c r="B129" s="180" t="s">
        <v>26</v>
      </c>
      <c r="C129" s="178">
        <f>SUM(C130:C131)</f>
        <v>0</v>
      </c>
      <c r="D129" s="252">
        <f>SUM(D130:D131)</f>
        <v>0</v>
      </c>
      <c r="E129" s="177"/>
      <c r="F129" s="179"/>
      <c r="G129" s="178"/>
      <c r="H129" s="177"/>
      <c r="I129" s="176"/>
      <c r="J129" s="175"/>
      <c r="K129" s="334"/>
      <c r="L129" s="174"/>
    </row>
    <row r="130" spans="1:12" ht="12" customHeight="1" x14ac:dyDescent="0.15">
      <c r="A130" s="172"/>
      <c r="B130" s="171"/>
      <c r="C130" s="170">
        <f>SUM(I130:K130)</f>
        <v>0</v>
      </c>
      <c r="D130" s="253"/>
      <c r="E130" s="162"/>
      <c r="F130" s="162"/>
      <c r="G130" s="170"/>
      <c r="H130" s="162"/>
      <c r="I130" s="169">
        <f>F130*G130</f>
        <v>0</v>
      </c>
      <c r="J130" s="168"/>
      <c r="K130" s="335"/>
      <c r="L130" s="167"/>
    </row>
    <row r="131" spans="1:12" ht="12" customHeight="1" thickBot="1" x14ac:dyDescent="0.2">
      <c r="A131" s="166" t="str">
        <f>IF(B131&lt;&gt;"","",0)</f>
        <v/>
      </c>
      <c r="B131" s="165" t="s">
        <v>48</v>
      </c>
      <c r="C131" s="170">
        <f>SUM(I131:K131)</f>
        <v>0</v>
      </c>
      <c r="D131" s="254"/>
      <c r="E131" s="194"/>
      <c r="F131" s="196"/>
      <c r="G131" s="195"/>
      <c r="H131" s="194"/>
      <c r="I131" s="169">
        <f>F131*G131</f>
        <v>0</v>
      </c>
      <c r="J131" s="160"/>
      <c r="K131" s="336"/>
      <c r="L131" s="159"/>
    </row>
    <row r="132" spans="1:12" s="173" customFormat="1" ht="12" customHeight="1" x14ac:dyDescent="0.15">
      <c r="A132" s="181">
        <v>3161</v>
      </c>
      <c r="B132" s="180" t="s">
        <v>27</v>
      </c>
      <c r="C132" s="178">
        <f>SUM(C133:C134)</f>
        <v>0</v>
      </c>
      <c r="D132" s="252">
        <f>SUM(D133:D134)</f>
        <v>0</v>
      </c>
      <c r="E132" s="177"/>
      <c r="F132" s="179"/>
      <c r="G132" s="178"/>
      <c r="H132" s="177"/>
      <c r="I132" s="176"/>
      <c r="J132" s="175"/>
      <c r="K132" s="334"/>
      <c r="L132" s="174"/>
    </row>
    <row r="133" spans="1:12" s="173" customFormat="1" ht="12" customHeight="1" x14ac:dyDescent="0.15">
      <c r="A133" s="188"/>
      <c r="B133" s="192"/>
      <c r="C133" s="170">
        <f>SUM(I133:K133)</f>
        <v>0</v>
      </c>
      <c r="D133" s="253"/>
      <c r="E133" s="177"/>
      <c r="F133" s="177"/>
      <c r="G133" s="191"/>
      <c r="H133" s="177"/>
      <c r="I133" s="169">
        <f>F133*G133</f>
        <v>0</v>
      </c>
      <c r="J133" s="193"/>
      <c r="K133" s="339"/>
      <c r="L133" s="186"/>
    </row>
    <row r="134" spans="1:12" ht="12" customHeight="1" thickBot="1" x14ac:dyDescent="0.2">
      <c r="A134" s="166" t="str">
        <f>IF(B134&lt;&gt;"","",0)</f>
        <v/>
      </c>
      <c r="B134" s="165" t="s">
        <v>48</v>
      </c>
      <c r="C134" s="170">
        <f>SUM(I134:K134)</f>
        <v>0</v>
      </c>
      <c r="D134" s="254"/>
      <c r="E134" s="162"/>
      <c r="F134" s="164"/>
      <c r="G134" s="163"/>
      <c r="H134" s="162"/>
      <c r="I134" s="169">
        <f>F134*G134</f>
        <v>0</v>
      </c>
      <c r="J134" s="160"/>
      <c r="K134" s="336"/>
      <c r="L134" s="159"/>
    </row>
    <row r="135" spans="1:12" s="173" customFormat="1" ht="12" customHeight="1" x14ac:dyDescent="0.15">
      <c r="A135" s="181">
        <v>3170</v>
      </c>
      <c r="B135" s="180" t="s">
        <v>28</v>
      </c>
      <c r="C135" s="178">
        <f>SUM(C136:C137)</f>
        <v>600</v>
      </c>
      <c r="D135" s="252">
        <f>SUM(D136:D137)</f>
        <v>0</v>
      </c>
      <c r="E135" s="177"/>
      <c r="F135" s="179"/>
      <c r="G135" s="178"/>
      <c r="H135" s="177"/>
      <c r="I135" s="176"/>
      <c r="J135" s="175"/>
      <c r="K135" s="334"/>
      <c r="L135" s="174"/>
    </row>
    <row r="136" spans="1:12" ht="12" customHeight="1" x14ac:dyDescent="0.15">
      <c r="A136" s="172"/>
      <c r="B136" s="171" t="s">
        <v>118</v>
      </c>
      <c r="C136" s="170">
        <f>SUM(I136:K136)</f>
        <v>600</v>
      </c>
      <c r="D136" s="253"/>
      <c r="E136" s="162"/>
      <c r="F136" s="162">
        <v>4</v>
      </c>
      <c r="G136" s="170">
        <v>150</v>
      </c>
      <c r="H136" s="162"/>
      <c r="I136" s="169">
        <f>F136*G136</f>
        <v>600</v>
      </c>
      <c r="J136" s="168"/>
      <c r="K136" s="335"/>
      <c r="L136" s="167"/>
    </row>
    <row r="137" spans="1:12" ht="12" customHeight="1" thickBot="1" x14ac:dyDescent="0.2">
      <c r="A137" s="166"/>
      <c r="B137" s="165" t="s">
        <v>48</v>
      </c>
      <c r="C137" s="170">
        <f>SUM(I137:K137)</f>
        <v>0</v>
      </c>
      <c r="D137" s="254"/>
      <c r="E137" s="162"/>
      <c r="F137" s="164"/>
      <c r="G137" s="163"/>
      <c r="H137" s="162"/>
      <c r="I137" s="169">
        <f>F137*G137</f>
        <v>0</v>
      </c>
      <c r="J137" s="160"/>
      <c r="K137" s="336"/>
      <c r="L137" s="159"/>
    </row>
    <row r="138" spans="1:12" s="173" customFormat="1" ht="12" customHeight="1" x14ac:dyDescent="0.15">
      <c r="A138" s="181">
        <v>3181</v>
      </c>
      <c r="B138" s="180" t="s">
        <v>29</v>
      </c>
      <c r="C138" s="178">
        <f>SUM(C139:C140)</f>
        <v>0</v>
      </c>
      <c r="D138" s="252">
        <f>SUM(D139:D140)</f>
        <v>0</v>
      </c>
      <c r="E138" s="177"/>
      <c r="F138" s="179"/>
      <c r="G138" s="178"/>
      <c r="H138" s="177"/>
      <c r="I138" s="176"/>
      <c r="J138" s="184"/>
      <c r="K138" s="338"/>
      <c r="L138" s="174"/>
    </row>
    <row r="139" spans="1:12" s="173" customFormat="1" ht="12" customHeight="1" x14ac:dyDescent="0.15">
      <c r="A139" s="188"/>
      <c r="B139" s="192"/>
      <c r="C139" s="170">
        <f>SUM(I139:K139)</f>
        <v>0</v>
      </c>
      <c r="D139" s="253"/>
      <c r="E139" s="177"/>
      <c r="F139" s="177"/>
      <c r="G139" s="191"/>
      <c r="H139" s="177"/>
      <c r="I139" s="169">
        <f>F139*G139</f>
        <v>0</v>
      </c>
      <c r="J139" s="187"/>
      <c r="K139" s="341"/>
      <c r="L139" s="186"/>
    </row>
    <row r="140" spans="1:12" ht="12" customHeight="1" thickBot="1" x14ac:dyDescent="0.2">
      <c r="A140" s="166" t="str">
        <f>IF(B140&lt;&gt;"","",0)</f>
        <v/>
      </c>
      <c r="B140" s="165" t="s">
        <v>48</v>
      </c>
      <c r="C140" s="170">
        <f>SUM(I140:K140)</f>
        <v>0</v>
      </c>
      <c r="D140" s="254"/>
      <c r="E140" s="162"/>
      <c r="F140" s="164"/>
      <c r="G140" s="163"/>
      <c r="H140" s="162"/>
      <c r="I140" s="169">
        <f>F140*G140</f>
        <v>0</v>
      </c>
      <c r="J140" s="185"/>
      <c r="K140" s="337"/>
      <c r="L140" s="159"/>
    </row>
    <row r="141" spans="1:12" s="173" customFormat="1" ht="12" customHeight="1" x14ac:dyDescent="0.15">
      <c r="A141" s="181">
        <v>3300.6</v>
      </c>
      <c r="B141" s="180" t="s">
        <v>30</v>
      </c>
      <c r="C141" s="178">
        <f>SUM(C142:C143)</f>
        <v>7000</v>
      </c>
      <c r="D141" s="252">
        <f>SUM(D142:D143)</f>
        <v>0</v>
      </c>
      <c r="E141" s="177"/>
      <c r="F141" s="190"/>
      <c r="G141" s="189"/>
      <c r="H141" s="177"/>
      <c r="I141" s="176"/>
      <c r="J141" s="184"/>
      <c r="K141" s="338"/>
      <c r="L141" s="174"/>
    </row>
    <row r="142" spans="1:12" s="173" customFormat="1" ht="12" customHeight="1" x14ac:dyDescent="0.15">
      <c r="A142" s="188"/>
      <c r="B142" s="171" t="s">
        <v>119</v>
      </c>
      <c r="C142" s="170">
        <f>SUM(I142:K142)</f>
        <v>7000</v>
      </c>
      <c r="D142" s="253"/>
      <c r="E142" s="177"/>
      <c r="F142" s="162">
        <v>1</v>
      </c>
      <c r="G142" s="170">
        <v>7000</v>
      </c>
      <c r="H142" s="177"/>
      <c r="I142" s="169">
        <f>F142*G142</f>
        <v>7000</v>
      </c>
      <c r="J142" s="187"/>
      <c r="K142" s="341"/>
      <c r="L142" s="186"/>
    </row>
    <row r="143" spans="1:12" ht="12" customHeight="1" thickBot="1" x14ac:dyDescent="0.2">
      <c r="A143" s="166" t="str">
        <f>IF(B143&lt;&gt;"","",0)</f>
        <v/>
      </c>
      <c r="B143" s="165" t="s">
        <v>48</v>
      </c>
      <c r="C143" s="170">
        <f>SUM(I143:K143)</f>
        <v>0</v>
      </c>
      <c r="D143" s="254"/>
      <c r="E143" s="162"/>
      <c r="F143" s="164"/>
      <c r="G143" s="163"/>
      <c r="H143" s="162"/>
      <c r="I143" s="169">
        <f>F143*G143</f>
        <v>0</v>
      </c>
      <c r="J143" s="185"/>
      <c r="K143" s="337"/>
      <c r="L143" s="159"/>
    </row>
    <row r="144" spans="1:12" s="173" customFormat="1" ht="12" customHeight="1" x14ac:dyDescent="0.15">
      <c r="A144" s="181">
        <v>3635.01</v>
      </c>
      <c r="B144" s="180" t="s">
        <v>31</v>
      </c>
      <c r="C144" s="178">
        <f>SUM(C145:C146)</f>
        <v>0</v>
      </c>
      <c r="D144" s="252">
        <f>SUM(D145:D146)</f>
        <v>0</v>
      </c>
      <c r="E144" s="177"/>
      <c r="F144" s="179"/>
      <c r="G144" s="178"/>
      <c r="H144" s="177"/>
      <c r="I144" s="176"/>
      <c r="J144" s="175"/>
      <c r="K144" s="334"/>
      <c r="L144" s="174"/>
    </row>
    <row r="145" spans="1:12" ht="12" customHeight="1" x14ac:dyDescent="0.15">
      <c r="A145" s="172"/>
      <c r="B145" s="171"/>
      <c r="C145" s="170">
        <f>SUM(I145:K145)</f>
        <v>0</v>
      </c>
      <c r="D145" s="253"/>
      <c r="E145" s="162"/>
      <c r="F145" s="162"/>
      <c r="G145" s="170"/>
      <c r="H145" s="162"/>
      <c r="I145" s="169">
        <f>F145*G145</f>
        <v>0</v>
      </c>
      <c r="J145" s="168"/>
      <c r="K145" s="335"/>
      <c r="L145" s="167"/>
    </row>
    <row r="146" spans="1:12" ht="12" customHeight="1" thickBot="1" x14ac:dyDescent="0.2">
      <c r="A146" s="166"/>
      <c r="B146" s="165" t="s">
        <v>48</v>
      </c>
      <c r="C146" s="170">
        <f>SUM(I146:K146)</f>
        <v>0</v>
      </c>
      <c r="D146" s="254"/>
      <c r="E146" s="162"/>
      <c r="F146" s="164"/>
      <c r="G146" s="163"/>
      <c r="H146" s="162"/>
      <c r="I146" s="169">
        <f>F146*G146</f>
        <v>0</v>
      </c>
      <c r="J146" s="160"/>
      <c r="K146" s="336"/>
      <c r="L146" s="159"/>
    </row>
    <row r="147" spans="1:12" s="5" customFormat="1" ht="12" customHeight="1" x14ac:dyDescent="0.15">
      <c r="A147" s="43">
        <v>3910</v>
      </c>
      <c r="B147" s="44" t="s">
        <v>32</v>
      </c>
      <c r="C147" s="57">
        <f>SUM(C148:C150)</f>
        <v>44100</v>
      </c>
      <c r="D147" s="242">
        <f>SUM(D148:D150)</f>
        <v>0</v>
      </c>
      <c r="E147" s="46"/>
      <c r="F147" s="34"/>
      <c r="G147" s="57"/>
      <c r="H147" s="46"/>
      <c r="I147" s="77"/>
      <c r="J147" s="62"/>
      <c r="K147" s="313"/>
      <c r="L147" s="76"/>
    </row>
    <row r="148" spans="1:12" s="5" customFormat="1" ht="12" customHeight="1" x14ac:dyDescent="0.15">
      <c r="A148" s="71"/>
      <c r="B148" s="8" t="s">
        <v>134</v>
      </c>
      <c r="C148" s="58">
        <f t="shared" ref="C148:C150" si="6">SUM(I148:K148)</f>
        <v>5000</v>
      </c>
      <c r="D148" s="243"/>
      <c r="E148" s="35"/>
      <c r="F148" s="35">
        <v>1</v>
      </c>
      <c r="G148" s="58">
        <v>5000</v>
      </c>
      <c r="H148" s="35"/>
      <c r="I148" s="63">
        <f t="shared" ref="I148:I150" si="7">F148*G148</f>
        <v>5000</v>
      </c>
      <c r="J148" s="64"/>
      <c r="K148" s="314"/>
      <c r="L148" s="41" t="s">
        <v>141</v>
      </c>
    </row>
    <row r="149" spans="1:12" s="5" customFormat="1" ht="12" customHeight="1" x14ac:dyDescent="0.15">
      <c r="A149" s="71"/>
      <c r="B149" s="8" t="s">
        <v>135</v>
      </c>
      <c r="C149" s="58">
        <f t="shared" si="6"/>
        <v>5000</v>
      </c>
      <c r="D149" s="243"/>
      <c r="E149" s="35"/>
      <c r="F149" s="35">
        <v>1</v>
      </c>
      <c r="G149" s="58">
        <v>5000</v>
      </c>
      <c r="H149" s="35"/>
      <c r="I149" s="63">
        <f t="shared" si="7"/>
        <v>5000</v>
      </c>
      <c r="J149" s="64"/>
      <c r="K149" s="314"/>
      <c r="L149" s="41" t="s">
        <v>141</v>
      </c>
    </row>
    <row r="150" spans="1:12" s="1" customFormat="1" ht="12" customHeight="1" thickBot="1" x14ac:dyDescent="0.2">
      <c r="A150" s="28"/>
      <c r="B150" s="8" t="s">
        <v>136</v>
      </c>
      <c r="C150" s="58">
        <f t="shared" si="6"/>
        <v>34100</v>
      </c>
      <c r="D150" s="243"/>
      <c r="E150" s="35"/>
      <c r="F150" s="35">
        <v>1</v>
      </c>
      <c r="G150" s="58">
        <v>34100</v>
      </c>
      <c r="H150" s="35"/>
      <c r="I150" s="63">
        <f t="shared" si="7"/>
        <v>34100</v>
      </c>
      <c r="J150" s="66"/>
      <c r="K150" s="315"/>
      <c r="L150" s="42" t="s">
        <v>141</v>
      </c>
    </row>
    <row r="151" spans="1:12" s="5" customFormat="1" ht="12" customHeight="1" x14ac:dyDescent="0.15">
      <c r="A151" s="43">
        <v>3920</v>
      </c>
      <c r="B151" s="44" t="s">
        <v>138</v>
      </c>
      <c r="C151" s="57">
        <f t="shared" ref="C151:D151" si="8">SUM(C152:C153)</f>
        <v>14500</v>
      </c>
      <c r="D151" s="242">
        <f t="shared" si="8"/>
        <v>0</v>
      </c>
      <c r="E151" s="46"/>
      <c r="F151" s="34"/>
      <c r="G151" s="57"/>
      <c r="H151" s="46"/>
      <c r="I151" s="77"/>
      <c r="J151" s="62"/>
      <c r="K151" s="316"/>
      <c r="L151" s="41"/>
    </row>
    <row r="152" spans="1:12" s="1" customFormat="1" ht="12" customHeight="1" x14ac:dyDescent="0.15">
      <c r="A152" s="28"/>
      <c r="B152" s="8" t="s">
        <v>139</v>
      </c>
      <c r="C152" s="58">
        <f t="shared" ref="C152:C153" si="9">SUM(I152:K152)</f>
        <v>14540</v>
      </c>
      <c r="D152" s="243"/>
      <c r="E152" s="35"/>
      <c r="F152" s="35">
        <v>1</v>
      </c>
      <c r="G152" s="58">
        <v>14540</v>
      </c>
      <c r="H152" s="35"/>
      <c r="I152" s="63">
        <f t="shared" ref="I152:I153" si="10">F152*G152</f>
        <v>14540</v>
      </c>
      <c r="J152" s="64"/>
      <c r="K152" s="317"/>
      <c r="L152" s="20" t="s">
        <v>140</v>
      </c>
    </row>
    <row r="153" spans="1:12" s="1" customFormat="1" ht="12" customHeight="1" thickBot="1" x14ac:dyDescent="0.2">
      <c r="A153" s="29" t="str">
        <f t="shared" ref="A153" si="11">IF(B153&lt;&gt;"","",0)</f>
        <v/>
      </c>
      <c r="B153" s="23" t="s">
        <v>48</v>
      </c>
      <c r="C153" s="58">
        <f t="shared" si="9"/>
        <v>-40</v>
      </c>
      <c r="D153" s="244"/>
      <c r="E153" s="35"/>
      <c r="F153" s="36">
        <v>1</v>
      </c>
      <c r="G153" s="59">
        <v>-40</v>
      </c>
      <c r="H153" s="35"/>
      <c r="I153" s="63">
        <f t="shared" si="10"/>
        <v>-40</v>
      </c>
      <c r="J153" s="66"/>
      <c r="K153" s="315"/>
      <c r="L153" s="42"/>
    </row>
    <row r="154" spans="1:12" s="5" customFormat="1" ht="12" customHeight="1" x14ac:dyDescent="0.15">
      <c r="A154" s="43">
        <v>3930</v>
      </c>
      <c r="B154" s="44" t="s">
        <v>33</v>
      </c>
      <c r="C154" s="57">
        <f t="shared" ref="C154:D154" si="12">SUM(C155:C156)</f>
        <v>3600</v>
      </c>
      <c r="D154" s="242">
        <f t="shared" si="12"/>
        <v>0</v>
      </c>
      <c r="E154" s="46"/>
      <c r="F154" s="34"/>
      <c r="G154" s="57"/>
      <c r="H154" s="46"/>
      <c r="I154" s="77"/>
      <c r="J154" s="62"/>
      <c r="K154" s="316"/>
      <c r="L154" s="76"/>
    </row>
    <row r="155" spans="1:12" s="1" customFormat="1" ht="12" customHeight="1" x14ac:dyDescent="0.15">
      <c r="A155" s="28"/>
      <c r="B155" s="8" t="s">
        <v>137</v>
      </c>
      <c r="C155" s="58">
        <f t="shared" ref="C155:C156" si="13">SUM(I155:K155)</f>
        <v>3631.6</v>
      </c>
      <c r="D155" s="243"/>
      <c r="E155" s="35"/>
      <c r="F155" s="35">
        <v>1</v>
      </c>
      <c r="G155" s="58">
        <v>3631.6</v>
      </c>
      <c r="H155" s="35"/>
      <c r="I155" s="63">
        <f t="shared" ref="I155:I156" si="14">F155*G155</f>
        <v>3631.6</v>
      </c>
      <c r="J155" s="64"/>
      <c r="K155" s="317"/>
      <c r="L155" s="41" t="s">
        <v>141</v>
      </c>
    </row>
    <row r="156" spans="1:12" s="1" customFormat="1" ht="12" customHeight="1" thickBot="1" x14ac:dyDescent="0.2">
      <c r="A156" s="29" t="str">
        <f t="shared" ref="A156" si="15">IF(B156&lt;&gt;"","",0)</f>
        <v/>
      </c>
      <c r="B156" s="23" t="s">
        <v>48</v>
      </c>
      <c r="C156" s="58">
        <f t="shared" si="13"/>
        <v>-31.6</v>
      </c>
      <c r="D156" s="244"/>
      <c r="E156" s="35"/>
      <c r="F156" s="36">
        <v>1</v>
      </c>
      <c r="G156" s="59">
        <v>-31.6</v>
      </c>
      <c r="H156" s="35"/>
      <c r="I156" s="63">
        <f t="shared" si="14"/>
        <v>-31.6</v>
      </c>
      <c r="J156" s="66"/>
      <c r="K156" s="315"/>
      <c r="L156" s="42"/>
    </row>
    <row r="157" spans="1:12" s="173" customFormat="1" ht="12" customHeight="1" x14ac:dyDescent="0.15">
      <c r="A157" s="181">
        <v>4210</v>
      </c>
      <c r="B157" s="180" t="s">
        <v>34</v>
      </c>
      <c r="C157" s="178">
        <f>SUM(C158:C159)</f>
        <v>-9000</v>
      </c>
      <c r="D157" s="252">
        <f>SUM(D158:D159)</f>
        <v>0</v>
      </c>
      <c r="E157" s="177"/>
      <c r="F157" s="179"/>
      <c r="G157" s="178"/>
      <c r="H157" s="177"/>
      <c r="I157" s="176"/>
      <c r="J157" s="175"/>
      <c r="K157" s="334"/>
      <c r="L157" s="174"/>
    </row>
    <row r="158" spans="1:12" ht="12" customHeight="1" x14ac:dyDescent="0.15">
      <c r="A158" s="172"/>
      <c r="B158" s="171" t="s">
        <v>80</v>
      </c>
      <c r="C158" s="170">
        <f>SUM(I158:K158)</f>
        <v>-9000</v>
      </c>
      <c r="D158" s="253"/>
      <c r="E158" s="162"/>
      <c r="F158" s="162">
        <v>1</v>
      </c>
      <c r="G158" s="170">
        <v>-9000</v>
      </c>
      <c r="H158" s="162"/>
      <c r="I158" s="169"/>
      <c r="J158" s="168">
        <f>F158*G158</f>
        <v>-9000</v>
      </c>
      <c r="K158" s="335"/>
      <c r="L158" s="167"/>
    </row>
    <row r="159" spans="1:12" ht="12" customHeight="1" thickBot="1" x14ac:dyDescent="0.2">
      <c r="A159" s="166" t="str">
        <f>IF(B159&lt;&gt;"","",0)</f>
        <v/>
      </c>
      <c r="B159" s="165" t="s">
        <v>48</v>
      </c>
      <c r="C159" s="170">
        <f>SUM(I159:K159)</f>
        <v>0</v>
      </c>
      <c r="D159" s="254"/>
      <c r="E159" s="162"/>
      <c r="F159" s="164"/>
      <c r="G159" s="163"/>
      <c r="H159" s="162"/>
      <c r="I159" s="169">
        <f>F159*G159</f>
        <v>0</v>
      </c>
      <c r="J159" s="160"/>
      <c r="K159" s="336"/>
      <c r="L159" s="159"/>
    </row>
    <row r="160" spans="1:12" s="173" customFormat="1" ht="12" customHeight="1" x14ac:dyDescent="0.15">
      <c r="A160" s="181">
        <v>4240</v>
      </c>
      <c r="B160" s="180" t="s">
        <v>35</v>
      </c>
      <c r="C160" s="178">
        <f>SUM(C161:C163)</f>
        <v>-5800</v>
      </c>
      <c r="D160" s="252">
        <f>SUM(D161:D163)</f>
        <v>0</v>
      </c>
      <c r="E160" s="177"/>
      <c r="F160" s="179"/>
      <c r="G160" s="178"/>
      <c r="H160" s="177"/>
      <c r="I160" s="176"/>
      <c r="J160" s="175"/>
      <c r="K160" s="334"/>
      <c r="L160" s="174"/>
    </row>
    <row r="161" spans="1:12" ht="12" customHeight="1" x14ac:dyDescent="0.15">
      <c r="A161" s="172"/>
      <c r="B161" s="171" t="s">
        <v>123</v>
      </c>
      <c r="C161" s="170">
        <f>SUM(I161:K161)</f>
        <v>-2400</v>
      </c>
      <c r="D161" s="253"/>
      <c r="E161" s="162"/>
      <c r="F161" s="162">
        <v>8</v>
      </c>
      <c r="G161" s="170">
        <v>-300</v>
      </c>
      <c r="H161" s="162"/>
      <c r="I161" s="169">
        <f>F161*G161</f>
        <v>-2400</v>
      </c>
      <c r="J161" s="168"/>
      <c r="K161" s="335"/>
      <c r="L161" s="167"/>
    </row>
    <row r="162" spans="1:12" ht="12" customHeight="1" x14ac:dyDescent="0.15">
      <c r="A162" s="172"/>
      <c r="B162" s="171" t="s">
        <v>180</v>
      </c>
      <c r="C162" s="170">
        <f>SUM(I162:K162)</f>
        <v>-3400</v>
      </c>
      <c r="D162" s="253"/>
      <c r="E162" s="162"/>
      <c r="F162" s="162">
        <v>2</v>
      </c>
      <c r="G162" s="170">
        <v>-1700</v>
      </c>
      <c r="H162" s="162"/>
      <c r="I162" s="169">
        <f>F162*G162</f>
        <v>-3400</v>
      </c>
      <c r="J162" s="168"/>
      <c r="K162" s="335"/>
      <c r="L162" s="167"/>
    </row>
    <row r="163" spans="1:12" ht="12" customHeight="1" thickBot="1" x14ac:dyDescent="0.2">
      <c r="A163" s="166" t="str">
        <f>IF(B163&lt;&gt;"","",0)</f>
        <v/>
      </c>
      <c r="B163" s="165" t="s">
        <v>48</v>
      </c>
      <c r="C163" s="170">
        <f>SUM(I163:K163)</f>
        <v>0</v>
      </c>
      <c r="D163" s="254"/>
      <c r="E163" s="162"/>
      <c r="F163" s="164"/>
      <c r="G163" s="163"/>
      <c r="H163" s="162"/>
      <c r="I163" s="169">
        <f>F163*G163</f>
        <v>0</v>
      </c>
      <c r="J163" s="160"/>
      <c r="K163" s="336"/>
      <c r="L163" s="159"/>
    </row>
    <row r="164" spans="1:12" s="173" customFormat="1" ht="12" customHeight="1" x14ac:dyDescent="0.15">
      <c r="A164" s="181">
        <v>4250</v>
      </c>
      <c r="B164" s="180" t="s">
        <v>36</v>
      </c>
      <c r="C164" s="178">
        <f>SUM(C165:C166)</f>
        <v>0</v>
      </c>
      <c r="D164" s="252">
        <f>SUM(D165:D166)</f>
        <v>0</v>
      </c>
      <c r="E164" s="177"/>
      <c r="F164" s="179"/>
      <c r="G164" s="178"/>
      <c r="H164" s="177"/>
      <c r="I164" s="176"/>
      <c r="J164" s="175"/>
      <c r="K164" s="334"/>
      <c r="L164" s="174"/>
    </row>
    <row r="165" spans="1:12" ht="12" customHeight="1" x14ac:dyDescent="0.15">
      <c r="A165" s="172"/>
      <c r="B165" s="171"/>
      <c r="C165" s="170">
        <f>SUM(I165:K165)</f>
        <v>0</v>
      </c>
      <c r="D165" s="253"/>
      <c r="E165" s="162"/>
      <c r="F165" s="162"/>
      <c r="G165" s="170"/>
      <c r="H165" s="162"/>
      <c r="I165" s="169">
        <f>F165*G165</f>
        <v>0</v>
      </c>
      <c r="J165" s="168"/>
      <c r="K165" s="335"/>
      <c r="L165" s="167"/>
    </row>
    <row r="166" spans="1:12" ht="12" customHeight="1" thickBot="1" x14ac:dyDescent="0.2">
      <c r="A166" s="166" t="str">
        <f>IF(B166&lt;&gt;"","",0)</f>
        <v/>
      </c>
      <c r="B166" s="165" t="s">
        <v>48</v>
      </c>
      <c r="C166" s="170">
        <f>SUM(I166:K166)</f>
        <v>0</v>
      </c>
      <c r="D166" s="254"/>
      <c r="E166" s="162"/>
      <c r="F166" s="164"/>
      <c r="G166" s="163"/>
      <c r="H166" s="162"/>
      <c r="I166" s="169">
        <f>F166*G166</f>
        <v>0</v>
      </c>
      <c r="J166" s="160"/>
      <c r="K166" s="336"/>
      <c r="L166" s="159"/>
    </row>
    <row r="167" spans="1:12" s="173" customFormat="1" ht="12" customHeight="1" x14ac:dyDescent="0.15">
      <c r="A167" s="181">
        <v>4260</v>
      </c>
      <c r="B167" s="180" t="s">
        <v>37</v>
      </c>
      <c r="C167" s="178">
        <f>SUM(C168:C169)</f>
        <v>0</v>
      </c>
      <c r="D167" s="252">
        <f>SUM(D168:D169)</f>
        <v>0</v>
      </c>
      <c r="E167" s="177"/>
      <c r="F167" s="179"/>
      <c r="G167" s="178"/>
      <c r="H167" s="177"/>
      <c r="I167" s="176"/>
      <c r="J167" s="175"/>
      <c r="K167" s="334"/>
      <c r="L167" s="174"/>
    </row>
    <row r="168" spans="1:12" ht="12" customHeight="1" x14ac:dyDescent="0.15">
      <c r="A168" s="172"/>
      <c r="B168" s="171"/>
      <c r="C168" s="170">
        <f>SUM(I168:K168)</f>
        <v>0</v>
      </c>
      <c r="D168" s="253"/>
      <c r="E168" s="162"/>
      <c r="F168" s="162"/>
      <c r="G168" s="170"/>
      <c r="H168" s="162"/>
      <c r="I168" s="169">
        <f>F168*G168</f>
        <v>0</v>
      </c>
      <c r="J168" s="182"/>
      <c r="K168" s="333"/>
      <c r="L168" s="167"/>
    </row>
    <row r="169" spans="1:12" ht="12" customHeight="1" thickBot="1" x14ac:dyDescent="0.2">
      <c r="A169" s="166" t="str">
        <f>IF(B169&lt;&gt;"","",0)</f>
        <v/>
      </c>
      <c r="B169" s="165" t="s">
        <v>48</v>
      </c>
      <c r="C169" s="170">
        <f>SUM(I169:K169)</f>
        <v>0</v>
      </c>
      <c r="D169" s="254"/>
      <c r="E169" s="162"/>
      <c r="F169" s="164"/>
      <c r="G169" s="163"/>
      <c r="H169" s="162"/>
      <c r="I169" s="169">
        <f>F169*G169</f>
        <v>0</v>
      </c>
      <c r="J169" s="185"/>
      <c r="K169" s="337"/>
      <c r="L169" s="159"/>
    </row>
    <row r="170" spans="1:12" s="173" customFormat="1" ht="12" customHeight="1" x14ac:dyDescent="0.15">
      <c r="A170" s="181">
        <v>4270</v>
      </c>
      <c r="B170" s="180" t="s">
        <v>44</v>
      </c>
      <c r="C170" s="178">
        <f>SUM(C171:C172)</f>
        <v>-100000</v>
      </c>
      <c r="D170" s="252">
        <f>SUM(D171:D172)</f>
        <v>0</v>
      </c>
      <c r="E170" s="177"/>
      <c r="F170" s="179"/>
      <c r="G170" s="178"/>
      <c r="H170" s="177"/>
      <c r="I170" s="176"/>
      <c r="J170" s="184"/>
      <c r="K170" s="338"/>
      <c r="L170" s="174"/>
    </row>
    <row r="171" spans="1:12" ht="12" customHeight="1" x14ac:dyDescent="0.15">
      <c r="A171" s="172"/>
      <c r="B171" s="171" t="s">
        <v>144</v>
      </c>
      <c r="C171" s="170">
        <f>SUM(I171:K171)</f>
        <v>-100000</v>
      </c>
      <c r="D171" s="253"/>
      <c r="E171" s="162"/>
      <c r="F171" s="162">
        <v>4</v>
      </c>
      <c r="G171" s="170">
        <v>-25000</v>
      </c>
      <c r="H171" s="162"/>
      <c r="I171" s="183">
        <f>F171*G171</f>
        <v>-100000</v>
      </c>
      <c r="J171" s="182"/>
      <c r="K171" s="333"/>
      <c r="L171" s="167" t="s">
        <v>191</v>
      </c>
    </row>
    <row r="172" spans="1:12" ht="12" customHeight="1" thickBot="1" x14ac:dyDescent="0.2">
      <c r="A172" s="166" t="str">
        <f>IF(B172&lt;&gt;"","",0)</f>
        <v/>
      </c>
      <c r="B172" s="165" t="s">
        <v>48</v>
      </c>
      <c r="C172" s="170">
        <f>SUM(I172:K172)</f>
        <v>0</v>
      </c>
      <c r="D172" s="254"/>
      <c r="E172" s="162"/>
      <c r="F172" s="164"/>
      <c r="G172" s="163"/>
      <c r="H172" s="162"/>
      <c r="I172" s="169">
        <f>F172*G172</f>
        <v>0</v>
      </c>
      <c r="J172" s="160"/>
      <c r="K172" s="336"/>
      <c r="L172" s="159"/>
    </row>
    <row r="173" spans="1:12" s="173" customFormat="1" ht="12" customHeight="1" x14ac:dyDescent="0.15">
      <c r="A173" s="181">
        <v>5060</v>
      </c>
      <c r="B173" s="180" t="s">
        <v>45</v>
      </c>
      <c r="C173" s="178">
        <f>SUM(C174:C175)</f>
        <v>0</v>
      </c>
      <c r="D173" s="252">
        <f>SUM(D174:D175)</f>
        <v>0</v>
      </c>
      <c r="E173" s="177"/>
      <c r="F173" s="179"/>
      <c r="G173" s="178"/>
      <c r="H173" s="177"/>
      <c r="I173" s="176"/>
      <c r="J173" s="175"/>
      <c r="K173" s="334"/>
      <c r="L173" s="174"/>
    </row>
    <row r="174" spans="1:12" ht="12" customHeight="1" x14ac:dyDescent="0.15">
      <c r="A174" s="172"/>
      <c r="B174" s="171"/>
      <c r="C174" s="170">
        <f>SUM(I174:K174)</f>
        <v>0</v>
      </c>
      <c r="D174" s="253"/>
      <c r="E174" s="162"/>
      <c r="F174" s="162"/>
      <c r="G174" s="170"/>
      <c r="H174" s="162"/>
      <c r="I174" s="169">
        <f>F174*G174</f>
        <v>0</v>
      </c>
      <c r="J174" s="168"/>
      <c r="K174" s="335"/>
      <c r="L174" s="167"/>
    </row>
    <row r="175" spans="1:12" ht="12" customHeight="1" thickBot="1" x14ac:dyDescent="0.2">
      <c r="A175" s="166"/>
      <c r="B175" s="165" t="s">
        <v>48</v>
      </c>
      <c r="C175" s="163">
        <f>SUM(I175:K175)</f>
        <v>0</v>
      </c>
      <c r="D175" s="254"/>
      <c r="E175" s="162"/>
      <c r="F175" s="164"/>
      <c r="G175" s="163"/>
      <c r="H175" s="162"/>
      <c r="I175" s="161">
        <f>F175*G175</f>
        <v>0</v>
      </c>
      <c r="J175" s="160"/>
      <c r="K175" s="336"/>
      <c r="L175" s="159"/>
    </row>
    <row r="176" spans="1:12" ht="12" customHeight="1" x14ac:dyDescent="0.15">
      <c r="A176" s="126"/>
      <c r="B176" s="125"/>
    </row>
    <row r="177" spans="1:11" ht="12" customHeight="1" x14ac:dyDescent="0.15">
      <c r="A177" s="126"/>
      <c r="B177" s="125"/>
    </row>
    <row r="178" spans="1:11" ht="12" customHeight="1" x14ac:dyDescent="0.15">
      <c r="A178" s="158" t="s">
        <v>5</v>
      </c>
      <c r="B178" s="125"/>
    </row>
    <row r="179" spans="1:11" ht="12" customHeight="1" thickBot="1" x14ac:dyDescent="0.2">
      <c r="A179" s="126"/>
      <c r="B179" s="125"/>
    </row>
    <row r="180" spans="1:11" ht="12" customHeight="1" x14ac:dyDescent="0.15">
      <c r="A180" s="157" t="s">
        <v>0</v>
      </c>
      <c r="B180" s="156"/>
      <c r="C180" s="356" t="s">
        <v>41</v>
      </c>
      <c r="D180" s="357"/>
      <c r="E180" s="155"/>
      <c r="F180" s="356" t="s">
        <v>124</v>
      </c>
      <c r="G180" s="358"/>
      <c r="H180" s="358"/>
      <c r="I180" s="357"/>
      <c r="J180" s="154" t="s">
        <v>38</v>
      </c>
      <c r="K180" s="153" t="s">
        <v>39</v>
      </c>
    </row>
    <row r="181" spans="1:11" ht="12" customHeight="1" x14ac:dyDescent="0.15">
      <c r="A181" s="152"/>
      <c r="B181" s="151"/>
      <c r="C181" s="147" t="s">
        <v>3</v>
      </c>
      <c r="D181" s="150" t="s">
        <v>4</v>
      </c>
      <c r="E181" s="149"/>
      <c r="F181" s="147" t="s">
        <v>125</v>
      </c>
      <c r="G181" s="147" t="s">
        <v>126</v>
      </c>
      <c r="H181" s="148"/>
      <c r="I181" s="147" t="s">
        <v>6</v>
      </c>
      <c r="J181" s="147" t="s">
        <v>88</v>
      </c>
      <c r="K181" s="146" t="s">
        <v>88</v>
      </c>
    </row>
    <row r="182" spans="1:11" ht="12" customHeight="1" x14ac:dyDescent="0.15">
      <c r="A182" s="145" t="s">
        <v>1</v>
      </c>
      <c r="B182" s="145"/>
      <c r="C182" s="144">
        <v>6191</v>
      </c>
      <c r="D182" s="143">
        <f>C182/C184*D184</f>
        <v>0.56103307657453561</v>
      </c>
      <c r="E182" s="142"/>
      <c r="F182" s="139">
        <f>ROUND(($I$14*D182)*20,0)/20</f>
        <v>291681.09999999998</v>
      </c>
      <c r="G182" s="139">
        <f>J14</f>
        <v>-3300</v>
      </c>
      <c r="H182" s="141"/>
      <c r="I182" s="140">
        <f>F182+G182</f>
        <v>288381.09999999998</v>
      </c>
      <c r="J182" s="139">
        <v>0</v>
      </c>
      <c r="K182" s="138">
        <f>+F182+J182</f>
        <v>291681.09999999998</v>
      </c>
    </row>
    <row r="183" spans="1:11" ht="12" customHeight="1" x14ac:dyDescent="0.15">
      <c r="A183" s="145" t="s">
        <v>43</v>
      </c>
      <c r="B183" s="145"/>
      <c r="C183" s="144">
        <v>4844</v>
      </c>
      <c r="D183" s="143">
        <f>C183/C184*D184</f>
        <v>0.43896692342546445</v>
      </c>
      <c r="E183" s="142"/>
      <c r="F183" s="139">
        <f>ROUND(($I$14*D183)*20,0)/20</f>
        <v>228218.9</v>
      </c>
      <c r="G183" s="139">
        <f>K14</f>
        <v>0</v>
      </c>
      <c r="H183" s="141"/>
      <c r="I183" s="140">
        <f>F183+G183</f>
        <v>228218.9</v>
      </c>
      <c r="J183" s="139">
        <v>0</v>
      </c>
      <c r="K183" s="138">
        <f>+F183+J183</f>
        <v>228218.9</v>
      </c>
    </row>
    <row r="184" spans="1:11" ht="12" customHeight="1" thickBot="1" x14ac:dyDescent="0.2">
      <c r="A184" s="137" t="s">
        <v>6</v>
      </c>
      <c r="B184" s="136"/>
      <c r="C184" s="135">
        <f>SUM(C182:C183)</f>
        <v>11035</v>
      </c>
      <c r="D184" s="134">
        <v>1</v>
      </c>
      <c r="E184" s="133"/>
      <c r="F184" s="132">
        <f>SUM(F182:F183)</f>
        <v>519900</v>
      </c>
      <c r="G184" s="131"/>
      <c r="H184" s="130"/>
      <c r="I184" s="129"/>
      <c r="J184" s="128"/>
      <c r="K184" s="127">
        <f>SUM(K182:K183)</f>
        <v>519900</v>
      </c>
    </row>
    <row r="185" spans="1:11" ht="12" customHeight="1" x14ac:dyDescent="0.15">
      <c r="A185" s="126" t="s">
        <v>40</v>
      </c>
      <c r="B185" s="125"/>
      <c r="I185" s="120"/>
      <c r="J185" s="120"/>
      <c r="K185" s="120"/>
    </row>
    <row r="186" spans="1:11" ht="12" customHeight="1" x14ac:dyDescent="0.15">
      <c r="A186" s="126"/>
      <c r="B186" s="125"/>
      <c r="I186" s="120"/>
      <c r="J186" s="120"/>
      <c r="K186" s="120"/>
    </row>
    <row r="187" spans="1:11" ht="12" customHeight="1" x14ac:dyDescent="0.15">
      <c r="A187" s="126"/>
      <c r="B187" s="125"/>
      <c r="I187" s="120"/>
      <c r="J187" s="120"/>
      <c r="K187" s="120"/>
    </row>
    <row r="188" spans="1:11" ht="12" customHeight="1" x14ac:dyDescent="0.15">
      <c r="A188" s="158" t="s">
        <v>151</v>
      </c>
      <c r="B188" s="125"/>
      <c r="I188" s="120"/>
      <c r="J188" s="120"/>
      <c r="K188" s="120"/>
    </row>
    <row r="189" spans="1:11" ht="12" customHeight="1" thickBot="1" x14ac:dyDescent="0.2">
      <c r="A189" s="126"/>
      <c r="B189" s="125"/>
      <c r="I189" s="120"/>
      <c r="J189" s="120"/>
      <c r="K189" s="120"/>
    </row>
    <row r="190" spans="1:11" ht="12" customHeight="1" x14ac:dyDescent="0.15">
      <c r="A190" s="157" t="s">
        <v>0</v>
      </c>
      <c r="B190" s="268"/>
      <c r="C190" s="357" t="s">
        <v>153</v>
      </c>
      <c r="D190" s="360"/>
      <c r="E190" s="155"/>
      <c r="F190" s="360" t="s">
        <v>154</v>
      </c>
      <c r="G190" s="361"/>
      <c r="H190" s="155"/>
      <c r="I190" s="360" t="s">
        <v>155</v>
      </c>
      <c r="J190" s="361"/>
      <c r="K190" s="223"/>
    </row>
    <row r="191" spans="1:11" ht="12" customHeight="1" x14ac:dyDescent="0.15">
      <c r="A191" s="152"/>
      <c r="B191" s="269"/>
      <c r="C191" s="362" t="s">
        <v>152</v>
      </c>
      <c r="D191" s="363"/>
      <c r="E191" s="149"/>
      <c r="F191" s="363" t="s">
        <v>152</v>
      </c>
      <c r="G191" s="364"/>
      <c r="H191" s="149"/>
      <c r="I191" s="363" t="s">
        <v>152</v>
      </c>
      <c r="J191" s="364"/>
      <c r="K191" s="223"/>
    </row>
    <row r="192" spans="1:11" ht="12" customHeight="1" x14ac:dyDescent="0.15">
      <c r="A192" s="145" t="s">
        <v>1</v>
      </c>
      <c r="B192" s="265"/>
      <c r="C192" s="368">
        <f>I12/C184</f>
        <v>56.701404621658362</v>
      </c>
      <c r="D192" s="369"/>
      <c r="E192" s="142"/>
      <c r="F192" s="369">
        <f>F184/C184</f>
        <v>47.113729043951068</v>
      </c>
      <c r="G192" s="370"/>
      <c r="H192" s="142"/>
      <c r="I192" s="369">
        <f>I182/C182</f>
        <v>46.580697787110317</v>
      </c>
      <c r="J192" s="370"/>
      <c r="K192" s="258"/>
    </row>
    <row r="193" spans="1:11" ht="12" customHeight="1" thickBot="1" x14ac:dyDescent="0.2">
      <c r="A193" s="137" t="s">
        <v>43</v>
      </c>
      <c r="B193" s="266"/>
      <c r="C193" s="365">
        <f>I12/C184</f>
        <v>56.701404621658362</v>
      </c>
      <c r="D193" s="366"/>
      <c r="E193" s="133"/>
      <c r="F193" s="366">
        <f>F184/C184</f>
        <v>47.113729043951068</v>
      </c>
      <c r="G193" s="367"/>
      <c r="H193" s="133"/>
      <c r="I193" s="366">
        <f>I183/C183</f>
        <v>47.113728323699419</v>
      </c>
      <c r="J193" s="367"/>
      <c r="K193" s="258"/>
    </row>
    <row r="194" spans="1:11" ht="12" customHeight="1" x14ac:dyDescent="0.15">
      <c r="A194" s="126"/>
      <c r="B194" s="125"/>
      <c r="F194" s="122"/>
      <c r="G194" s="122"/>
      <c r="I194" s="257"/>
      <c r="J194" s="257"/>
      <c r="K194" s="257"/>
    </row>
    <row r="195" spans="1:11" ht="12" customHeight="1" x14ac:dyDescent="0.15">
      <c r="A195" s="126"/>
      <c r="B195" s="125"/>
      <c r="F195" s="122"/>
      <c r="G195" s="122"/>
      <c r="I195" s="257"/>
      <c r="J195" s="257"/>
      <c r="K195" s="257"/>
    </row>
    <row r="196" spans="1:11" ht="12" customHeight="1" x14ac:dyDescent="0.15">
      <c r="A196" s="126"/>
      <c r="B196" s="125"/>
      <c r="F196" s="122"/>
      <c r="G196" s="122"/>
      <c r="I196" s="257"/>
      <c r="J196" s="257"/>
      <c r="K196" s="257"/>
    </row>
    <row r="197" spans="1:11" ht="12" customHeight="1" x14ac:dyDescent="0.15">
      <c r="A197" s="126"/>
      <c r="B197" s="125"/>
      <c r="F197" s="122"/>
      <c r="G197" s="122"/>
      <c r="I197" s="257"/>
      <c r="J197" s="257"/>
      <c r="K197" s="257"/>
    </row>
    <row r="198" spans="1:11" ht="12" customHeight="1" x14ac:dyDescent="0.15">
      <c r="A198" s="126"/>
      <c r="B198" s="125"/>
    </row>
    <row r="199" spans="1:11" ht="12" customHeight="1" x14ac:dyDescent="0.15">
      <c r="A199" s="126"/>
      <c r="B199" s="125"/>
    </row>
    <row r="200" spans="1:11" ht="12" customHeight="1" x14ac:dyDescent="0.15">
      <c r="A200" s="126"/>
      <c r="B200" s="125"/>
    </row>
    <row r="201" spans="1:11" ht="12" customHeight="1" x14ac:dyDescent="0.15">
      <c r="A201" s="126"/>
      <c r="B201" s="125"/>
    </row>
    <row r="202" spans="1:11" ht="12" customHeight="1" x14ac:dyDescent="0.15">
      <c r="A202" s="126"/>
      <c r="B202" s="125"/>
    </row>
    <row r="203" spans="1:11" ht="12" customHeight="1" x14ac:dyDescent="0.15">
      <c r="A203" s="126"/>
      <c r="B203" s="125"/>
    </row>
    <row r="204" spans="1:11" ht="12" customHeight="1" x14ac:dyDescent="0.15">
      <c r="A204" s="126"/>
      <c r="B204" s="125"/>
    </row>
    <row r="205" spans="1:11" ht="12" customHeight="1" x14ac:dyDescent="0.15">
      <c r="A205" s="126"/>
      <c r="B205" s="125"/>
    </row>
    <row r="206" spans="1:11" ht="12" customHeight="1" x14ac:dyDescent="0.15">
      <c r="A206" s="126"/>
      <c r="B206" s="125"/>
    </row>
    <row r="207" spans="1:11" ht="12" customHeight="1" x14ac:dyDescent="0.15">
      <c r="A207" s="126"/>
      <c r="B207" s="125"/>
      <c r="C207" s="120"/>
      <c r="D207" s="256"/>
      <c r="E207" s="120"/>
      <c r="F207" s="120"/>
      <c r="G207" s="120"/>
      <c r="H207" s="120"/>
      <c r="I207" s="120"/>
      <c r="J207" s="120"/>
      <c r="K207" s="120"/>
    </row>
    <row r="208" spans="1:11" ht="12" customHeight="1" x14ac:dyDescent="0.15">
      <c r="A208" s="126"/>
      <c r="B208" s="125"/>
      <c r="C208" s="120"/>
      <c r="D208" s="256"/>
      <c r="E208" s="120"/>
      <c r="F208" s="120"/>
      <c r="G208" s="120"/>
      <c r="H208" s="120"/>
      <c r="I208" s="120"/>
      <c r="J208" s="120"/>
      <c r="K208" s="120"/>
    </row>
    <row r="209" spans="1:11" ht="12" customHeight="1" x14ac:dyDescent="0.15">
      <c r="A209" s="126"/>
      <c r="B209" s="125"/>
      <c r="C209" s="120"/>
      <c r="D209" s="256"/>
      <c r="E209" s="120"/>
      <c r="F209" s="120"/>
      <c r="G209" s="120"/>
      <c r="H209" s="120"/>
      <c r="I209" s="120"/>
      <c r="J209" s="120"/>
      <c r="K209" s="120"/>
    </row>
    <row r="210" spans="1:11" ht="12" customHeight="1" x14ac:dyDescent="0.15">
      <c r="A210" s="126"/>
      <c r="B210" s="125"/>
      <c r="C210" s="120"/>
      <c r="D210" s="256"/>
      <c r="E210" s="120"/>
      <c r="F210" s="120"/>
      <c r="G210" s="120"/>
      <c r="H210" s="120"/>
      <c r="I210" s="120"/>
      <c r="J210" s="120"/>
      <c r="K210" s="120"/>
    </row>
    <row r="211" spans="1:11" ht="12" customHeight="1" x14ac:dyDescent="0.15">
      <c r="A211" s="126"/>
      <c r="B211" s="125"/>
      <c r="C211" s="120"/>
      <c r="D211" s="256"/>
      <c r="E211" s="120"/>
      <c r="F211" s="120"/>
      <c r="G211" s="120"/>
      <c r="H211" s="120"/>
      <c r="I211" s="120"/>
      <c r="J211" s="120"/>
      <c r="K211" s="120"/>
    </row>
    <row r="212" spans="1:11" ht="12" customHeight="1" x14ac:dyDescent="0.15">
      <c r="A212" s="126"/>
      <c r="B212" s="125"/>
      <c r="C212" s="120"/>
      <c r="D212" s="256"/>
      <c r="E212" s="120"/>
      <c r="F212" s="120"/>
      <c r="G212" s="120"/>
      <c r="H212" s="120"/>
      <c r="I212" s="120"/>
      <c r="J212" s="120"/>
      <c r="K212" s="120"/>
    </row>
    <row r="213" spans="1:11" ht="12" customHeight="1" x14ac:dyDescent="0.15">
      <c r="A213" s="126"/>
      <c r="B213" s="125"/>
      <c r="C213" s="120"/>
      <c r="D213" s="256"/>
      <c r="E213" s="120"/>
      <c r="F213" s="120"/>
      <c r="G213" s="120"/>
      <c r="H213" s="120"/>
      <c r="I213" s="120"/>
      <c r="J213" s="120"/>
      <c r="K213" s="120"/>
    </row>
    <row r="214" spans="1:11" ht="12" customHeight="1" x14ac:dyDescent="0.15">
      <c r="A214" s="126"/>
      <c r="B214" s="125"/>
      <c r="C214" s="120"/>
      <c r="D214" s="256"/>
      <c r="E214" s="120"/>
      <c r="F214" s="120"/>
      <c r="G214" s="120"/>
      <c r="H214" s="120"/>
      <c r="I214" s="120"/>
      <c r="J214" s="120"/>
      <c r="K214" s="120"/>
    </row>
    <row r="215" spans="1:11" ht="12" customHeight="1" x14ac:dyDescent="0.15">
      <c r="A215" s="126"/>
      <c r="B215" s="125"/>
      <c r="C215" s="120"/>
      <c r="D215" s="256"/>
      <c r="E215" s="120"/>
      <c r="F215" s="120"/>
      <c r="G215" s="120"/>
      <c r="H215" s="120"/>
      <c r="I215" s="120"/>
      <c r="J215" s="120"/>
      <c r="K215" s="120"/>
    </row>
    <row r="216" spans="1:11" ht="12" customHeight="1" x14ac:dyDescent="0.15">
      <c r="A216" s="126"/>
      <c r="B216" s="125"/>
      <c r="C216" s="120"/>
      <c r="D216" s="256"/>
      <c r="E216" s="120"/>
      <c r="F216" s="120"/>
      <c r="G216" s="120"/>
      <c r="H216" s="120"/>
      <c r="I216" s="120"/>
      <c r="J216" s="120"/>
      <c r="K216" s="120"/>
    </row>
    <row r="217" spans="1:11" ht="12" customHeight="1" x14ac:dyDescent="0.15">
      <c r="A217" s="126"/>
      <c r="B217" s="125"/>
      <c r="C217" s="120"/>
      <c r="D217" s="256"/>
      <c r="E217" s="120"/>
      <c r="F217" s="120"/>
      <c r="G217" s="120"/>
      <c r="H217" s="120"/>
      <c r="I217" s="120"/>
      <c r="J217" s="120"/>
      <c r="K217" s="120"/>
    </row>
    <row r="218" spans="1:11" ht="12" customHeight="1" x14ac:dyDescent="0.15">
      <c r="A218" s="126"/>
      <c r="B218" s="125"/>
      <c r="C218" s="120"/>
      <c r="D218" s="256"/>
      <c r="E218" s="120"/>
      <c r="F218" s="120"/>
      <c r="G218" s="120"/>
      <c r="H218" s="120"/>
      <c r="I218" s="120"/>
      <c r="J218" s="120"/>
      <c r="K218" s="120"/>
    </row>
    <row r="219" spans="1:11" ht="12" customHeight="1" x14ac:dyDescent="0.15">
      <c r="A219" s="126"/>
      <c r="B219" s="125"/>
      <c r="C219" s="120"/>
      <c r="D219" s="256"/>
      <c r="E219" s="120"/>
      <c r="F219" s="120"/>
      <c r="G219" s="120"/>
      <c r="H219" s="120"/>
      <c r="I219" s="120"/>
      <c r="J219" s="120"/>
      <c r="K219" s="120"/>
    </row>
    <row r="220" spans="1:11" ht="12" customHeight="1" x14ac:dyDescent="0.15">
      <c r="A220" s="126"/>
      <c r="B220" s="125"/>
      <c r="C220" s="120"/>
      <c r="D220" s="256"/>
      <c r="E220" s="120"/>
      <c r="F220" s="120"/>
      <c r="G220" s="120"/>
      <c r="H220" s="120"/>
      <c r="I220" s="120"/>
      <c r="J220" s="120"/>
      <c r="K220" s="120"/>
    </row>
    <row r="221" spans="1:11" ht="12" customHeight="1" x14ac:dyDescent="0.15">
      <c r="A221" s="126"/>
      <c r="B221" s="125"/>
      <c r="C221" s="120"/>
      <c r="D221" s="256"/>
      <c r="E221" s="120"/>
      <c r="F221" s="120"/>
      <c r="G221" s="120"/>
      <c r="H221" s="120"/>
      <c r="I221" s="120"/>
      <c r="J221" s="120"/>
      <c r="K221" s="120"/>
    </row>
    <row r="222" spans="1:11" ht="12" customHeight="1" x14ac:dyDescent="0.15">
      <c r="A222" s="126"/>
      <c r="B222" s="125"/>
      <c r="C222" s="120"/>
      <c r="D222" s="256"/>
      <c r="E222" s="120"/>
      <c r="F222" s="120"/>
      <c r="G222" s="120"/>
      <c r="H222" s="120"/>
      <c r="I222" s="120"/>
      <c r="J222" s="120"/>
      <c r="K222" s="120"/>
    </row>
    <row r="223" spans="1:11" ht="12" customHeight="1" x14ac:dyDescent="0.15">
      <c r="A223" s="126"/>
      <c r="B223" s="125"/>
      <c r="C223" s="120"/>
      <c r="D223" s="256"/>
      <c r="E223" s="120"/>
      <c r="F223" s="120"/>
      <c r="G223" s="120"/>
      <c r="H223" s="120"/>
      <c r="I223" s="120"/>
      <c r="J223" s="120"/>
      <c r="K223" s="120"/>
    </row>
    <row r="224" spans="1:11" ht="12" customHeight="1" x14ac:dyDescent="0.15">
      <c r="A224" s="126"/>
      <c r="B224" s="125"/>
      <c r="C224" s="120"/>
      <c r="D224" s="256"/>
      <c r="E224" s="120"/>
      <c r="F224" s="120"/>
      <c r="G224" s="120"/>
      <c r="H224" s="120"/>
      <c r="I224" s="120"/>
      <c r="J224" s="120"/>
      <c r="K224" s="120"/>
    </row>
    <row r="225" spans="1:11" ht="12" customHeight="1" x14ac:dyDescent="0.15">
      <c r="A225" s="126"/>
      <c r="B225" s="125"/>
      <c r="C225" s="120"/>
      <c r="D225" s="256"/>
      <c r="E225" s="120"/>
      <c r="F225" s="120"/>
      <c r="G225" s="120"/>
      <c r="H225" s="120"/>
      <c r="I225" s="120"/>
      <c r="J225" s="120"/>
      <c r="K225" s="120"/>
    </row>
    <row r="226" spans="1:11" ht="12" customHeight="1" x14ac:dyDescent="0.15">
      <c r="A226" s="126"/>
      <c r="B226" s="125"/>
      <c r="C226" s="120"/>
      <c r="D226" s="256"/>
      <c r="E226" s="120"/>
      <c r="F226" s="120"/>
      <c r="G226" s="120"/>
      <c r="H226" s="120"/>
      <c r="I226" s="120"/>
      <c r="J226" s="120"/>
      <c r="K226" s="120"/>
    </row>
    <row r="227" spans="1:11" ht="12" customHeight="1" x14ac:dyDescent="0.15">
      <c r="A227" s="126"/>
      <c r="B227" s="125"/>
      <c r="C227" s="120"/>
      <c r="D227" s="256"/>
      <c r="E227" s="120"/>
      <c r="F227" s="120"/>
      <c r="G227" s="120"/>
      <c r="H227" s="120"/>
      <c r="I227" s="120"/>
      <c r="J227" s="120"/>
      <c r="K227" s="120"/>
    </row>
    <row r="228" spans="1:11" ht="12" customHeight="1" x14ac:dyDescent="0.15">
      <c r="A228" s="126"/>
      <c r="B228" s="125"/>
      <c r="C228" s="120"/>
      <c r="D228" s="256"/>
      <c r="E228" s="120"/>
      <c r="F228" s="120"/>
      <c r="G228" s="120"/>
      <c r="H228" s="120"/>
      <c r="I228" s="120"/>
      <c r="J228" s="120"/>
      <c r="K228" s="120"/>
    </row>
    <row r="229" spans="1:11" ht="12" customHeight="1" x14ac:dyDescent="0.15">
      <c r="A229" s="126"/>
      <c r="B229" s="125"/>
      <c r="C229" s="120"/>
      <c r="D229" s="256"/>
      <c r="E229" s="120"/>
      <c r="F229" s="120"/>
      <c r="G229" s="120"/>
      <c r="H229" s="120"/>
      <c r="I229" s="120"/>
      <c r="J229" s="120"/>
      <c r="K229" s="120"/>
    </row>
    <row r="230" spans="1:11" ht="12" customHeight="1" x14ac:dyDescent="0.15">
      <c r="A230" s="126"/>
      <c r="B230" s="125"/>
      <c r="C230" s="120"/>
      <c r="D230" s="256"/>
      <c r="E230" s="120"/>
      <c r="F230" s="120"/>
      <c r="G230" s="120"/>
      <c r="H230" s="120"/>
      <c r="I230" s="120"/>
      <c r="J230" s="120"/>
      <c r="K230" s="120"/>
    </row>
    <row r="231" spans="1:11" ht="12" customHeight="1" x14ac:dyDescent="0.15">
      <c r="A231" s="126"/>
      <c r="B231" s="125"/>
      <c r="C231" s="120"/>
      <c r="D231" s="256"/>
      <c r="E231" s="120"/>
      <c r="F231" s="120"/>
      <c r="G231" s="120"/>
      <c r="H231" s="120"/>
      <c r="I231" s="120"/>
      <c r="J231" s="120"/>
      <c r="K231" s="120"/>
    </row>
    <row r="232" spans="1:11" ht="12" customHeight="1" x14ac:dyDescent="0.15">
      <c r="A232" s="126"/>
      <c r="B232" s="125"/>
      <c r="C232" s="120"/>
      <c r="D232" s="256"/>
      <c r="E232" s="120"/>
      <c r="F232" s="120"/>
      <c r="G232" s="120"/>
      <c r="H232" s="120"/>
      <c r="I232" s="120"/>
      <c r="J232" s="120"/>
      <c r="K232" s="120"/>
    </row>
    <row r="233" spans="1:11" ht="12" customHeight="1" x14ac:dyDescent="0.15">
      <c r="A233" s="126"/>
      <c r="B233" s="125"/>
      <c r="C233" s="120"/>
      <c r="D233" s="256"/>
      <c r="E233" s="120"/>
      <c r="F233" s="120"/>
      <c r="G233" s="120"/>
      <c r="H233" s="120"/>
      <c r="I233" s="120"/>
      <c r="J233" s="120"/>
      <c r="K233" s="120"/>
    </row>
    <row r="234" spans="1:11" ht="12" customHeight="1" x14ac:dyDescent="0.15">
      <c r="A234" s="126"/>
      <c r="B234" s="125"/>
      <c r="C234" s="120"/>
      <c r="D234" s="256"/>
      <c r="E234" s="120"/>
      <c r="F234" s="120"/>
      <c r="G234" s="120"/>
      <c r="H234" s="120"/>
      <c r="I234" s="120"/>
      <c r="J234" s="120"/>
      <c r="K234" s="120"/>
    </row>
    <row r="235" spans="1:11" ht="12" customHeight="1" x14ac:dyDescent="0.15">
      <c r="A235" s="126"/>
      <c r="B235" s="125"/>
      <c r="C235" s="120"/>
      <c r="D235" s="256"/>
      <c r="E235" s="120"/>
      <c r="F235" s="120"/>
      <c r="G235" s="120"/>
      <c r="H235" s="120"/>
      <c r="I235" s="120"/>
      <c r="J235" s="120"/>
      <c r="K235" s="120"/>
    </row>
    <row r="236" spans="1:11" ht="12" customHeight="1" x14ac:dyDescent="0.15">
      <c r="A236" s="126"/>
      <c r="B236" s="125"/>
      <c r="C236" s="120"/>
      <c r="D236" s="256"/>
      <c r="E236" s="120"/>
      <c r="F236" s="120"/>
      <c r="G236" s="120"/>
      <c r="H236" s="120"/>
      <c r="I236" s="120"/>
      <c r="J236" s="120"/>
      <c r="K236" s="120"/>
    </row>
    <row r="237" spans="1:11" ht="12" customHeight="1" x14ac:dyDescent="0.15">
      <c r="A237" s="126"/>
      <c r="B237" s="125"/>
      <c r="C237" s="120"/>
      <c r="D237" s="256"/>
      <c r="E237" s="120"/>
      <c r="F237" s="120"/>
      <c r="G237" s="120"/>
      <c r="H237" s="120"/>
      <c r="I237" s="120"/>
      <c r="J237" s="120"/>
      <c r="K237" s="120"/>
    </row>
    <row r="238" spans="1:11" ht="12" customHeight="1" x14ac:dyDescent="0.15">
      <c r="A238" s="126"/>
      <c r="B238" s="125"/>
      <c r="C238" s="120"/>
      <c r="D238" s="256"/>
      <c r="E238" s="120"/>
      <c r="F238" s="120"/>
      <c r="G238" s="120"/>
      <c r="H238" s="120"/>
      <c r="I238" s="120"/>
      <c r="J238" s="120"/>
      <c r="K238" s="120"/>
    </row>
    <row r="239" spans="1:11" ht="12" customHeight="1" x14ac:dyDescent="0.15">
      <c r="A239" s="126"/>
      <c r="B239" s="125"/>
      <c r="C239" s="120"/>
      <c r="D239" s="256"/>
      <c r="E239" s="120"/>
      <c r="F239" s="120"/>
      <c r="G239" s="120"/>
      <c r="H239" s="120"/>
      <c r="I239" s="120"/>
      <c r="J239" s="120"/>
      <c r="K239" s="120"/>
    </row>
    <row r="240" spans="1:11" ht="12" customHeight="1" x14ac:dyDescent="0.15">
      <c r="A240" s="126"/>
      <c r="B240" s="125"/>
      <c r="C240" s="120"/>
      <c r="D240" s="256"/>
      <c r="E240" s="120"/>
      <c r="F240" s="120"/>
      <c r="G240" s="120"/>
      <c r="H240" s="120"/>
      <c r="I240" s="120"/>
      <c r="J240" s="120"/>
      <c r="K240" s="120"/>
    </row>
    <row r="241" spans="1:11" ht="12" customHeight="1" x14ac:dyDescent="0.15">
      <c r="A241" s="126"/>
      <c r="B241" s="125"/>
      <c r="C241" s="120"/>
      <c r="D241" s="256"/>
      <c r="E241" s="120"/>
      <c r="F241" s="120"/>
      <c r="G241" s="120"/>
      <c r="H241" s="120"/>
      <c r="I241" s="120"/>
      <c r="J241" s="120"/>
      <c r="K241" s="120"/>
    </row>
    <row r="242" spans="1:11" ht="12" customHeight="1" x14ac:dyDescent="0.15">
      <c r="A242" s="126"/>
      <c r="B242" s="125"/>
      <c r="C242" s="120"/>
      <c r="D242" s="256"/>
      <c r="E242" s="120"/>
      <c r="F242" s="120"/>
      <c r="G242" s="120"/>
      <c r="H242" s="120"/>
      <c r="I242" s="120"/>
      <c r="J242" s="120"/>
      <c r="K242" s="120"/>
    </row>
    <row r="243" spans="1:11" ht="12" customHeight="1" x14ac:dyDescent="0.15">
      <c r="A243" s="126"/>
      <c r="B243" s="125"/>
      <c r="C243" s="120"/>
      <c r="D243" s="256"/>
      <c r="E243" s="120"/>
      <c r="F243" s="120"/>
      <c r="G243" s="120"/>
      <c r="H243" s="120"/>
      <c r="I243" s="120"/>
      <c r="J243" s="120"/>
      <c r="K243" s="120"/>
    </row>
    <row r="244" spans="1:11" ht="12" customHeight="1" x14ac:dyDescent="0.15">
      <c r="A244" s="126"/>
      <c r="B244" s="125"/>
      <c r="C244" s="120"/>
      <c r="D244" s="256"/>
      <c r="E244" s="120"/>
      <c r="F244" s="120"/>
      <c r="G244" s="120"/>
      <c r="H244" s="120"/>
      <c r="I244" s="120"/>
      <c r="J244" s="120"/>
      <c r="K244" s="120"/>
    </row>
    <row r="245" spans="1:11" ht="12" customHeight="1" x14ac:dyDescent="0.15">
      <c r="A245" s="126"/>
      <c r="B245" s="125"/>
      <c r="C245" s="120"/>
      <c r="D245" s="256"/>
      <c r="E245" s="120"/>
      <c r="F245" s="120"/>
      <c r="G245" s="120"/>
      <c r="H245" s="120"/>
      <c r="I245" s="120"/>
      <c r="J245" s="120"/>
      <c r="K245" s="120"/>
    </row>
    <row r="246" spans="1:11" ht="12" customHeight="1" x14ac:dyDescent="0.15">
      <c r="A246" s="126"/>
      <c r="B246" s="125"/>
      <c r="C246" s="120"/>
      <c r="D246" s="256"/>
      <c r="E246" s="120"/>
      <c r="F246" s="120"/>
      <c r="G246" s="120"/>
      <c r="H246" s="120"/>
      <c r="I246" s="120"/>
      <c r="J246" s="120"/>
      <c r="K246" s="120"/>
    </row>
    <row r="247" spans="1:11" ht="12" customHeight="1" x14ac:dyDescent="0.15">
      <c r="A247" s="126"/>
      <c r="B247" s="125"/>
      <c r="C247" s="120"/>
      <c r="D247" s="256"/>
      <c r="E247" s="120"/>
      <c r="F247" s="120"/>
      <c r="G247" s="120"/>
      <c r="H247" s="120"/>
      <c r="I247" s="120"/>
      <c r="J247" s="120"/>
      <c r="K247" s="120"/>
    </row>
    <row r="248" spans="1:11" ht="12" customHeight="1" x14ac:dyDescent="0.15">
      <c r="A248" s="126"/>
      <c r="B248" s="125"/>
      <c r="C248" s="120"/>
      <c r="D248" s="256"/>
      <c r="E248" s="120"/>
      <c r="F248" s="120"/>
      <c r="G248" s="120"/>
      <c r="H248" s="120"/>
      <c r="I248" s="120"/>
      <c r="J248" s="120"/>
      <c r="K248" s="120"/>
    </row>
    <row r="249" spans="1:11" ht="12" customHeight="1" x14ac:dyDescent="0.15">
      <c r="A249" s="126"/>
      <c r="B249" s="125"/>
      <c r="C249" s="120"/>
      <c r="D249" s="256"/>
      <c r="E249" s="120"/>
      <c r="F249" s="120"/>
      <c r="G249" s="120"/>
      <c r="H249" s="120"/>
      <c r="I249" s="120"/>
      <c r="J249" s="120"/>
      <c r="K249" s="120"/>
    </row>
    <row r="250" spans="1:11" ht="12" customHeight="1" x14ac:dyDescent="0.15">
      <c r="A250" s="126"/>
      <c r="B250" s="125"/>
      <c r="C250" s="120"/>
      <c r="D250" s="256"/>
      <c r="E250" s="120"/>
      <c r="F250" s="120"/>
      <c r="G250" s="120"/>
      <c r="H250" s="120"/>
      <c r="I250" s="120"/>
      <c r="J250" s="120"/>
      <c r="K250" s="120"/>
    </row>
    <row r="251" spans="1:11" ht="12" customHeight="1" x14ac:dyDescent="0.15">
      <c r="A251" s="126"/>
      <c r="B251" s="125"/>
      <c r="C251" s="120"/>
      <c r="D251" s="256"/>
      <c r="E251" s="120"/>
      <c r="F251" s="120"/>
      <c r="G251" s="120"/>
      <c r="H251" s="120"/>
      <c r="I251" s="120"/>
      <c r="J251" s="120"/>
      <c r="K251" s="120"/>
    </row>
    <row r="252" spans="1:11" ht="12" customHeight="1" x14ac:dyDescent="0.15">
      <c r="A252" s="126"/>
      <c r="B252" s="125"/>
      <c r="C252" s="120"/>
      <c r="D252" s="256"/>
      <c r="E252" s="120"/>
      <c r="F252" s="120"/>
      <c r="G252" s="120"/>
      <c r="H252" s="120"/>
      <c r="I252" s="120"/>
      <c r="J252" s="120"/>
      <c r="K252" s="120"/>
    </row>
    <row r="253" spans="1:11" ht="12" customHeight="1" x14ac:dyDescent="0.15">
      <c r="A253" s="126"/>
      <c r="B253" s="125"/>
      <c r="C253" s="120"/>
      <c r="D253" s="256"/>
      <c r="E253" s="120"/>
      <c r="F253" s="120"/>
      <c r="G253" s="120"/>
      <c r="H253" s="120"/>
      <c r="I253" s="120"/>
      <c r="J253" s="120"/>
      <c r="K253" s="120"/>
    </row>
    <row r="254" spans="1:11" ht="12" customHeight="1" x14ac:dyDescent="0.15">
      <c r="A254" s="126"/>
      <c r="B254" s="125"/>
      <c r="C254" s="120"/>
      <c r="D254" s="256"/>
      <c r="E254" s="120"/>
      <c r="F254" s="120"/>
      <c r="G254" s="120"/>
      <c r="H254" s="120"/>
      <c r="I254" s="120"/>
      <c r="J254" s="120"/>
      <c r="K254" s="120"/>
    </row>
    <row r="255" spans="1:11" ht="12" customHeight="1" x14ac:dyDescent="0.15">
      <c r="A255" s="126"/>
      <c r="B255" s="125"/>
      <c r="C255" s="120"/>
      <c r="D255" s="256"/>
      <c r="E255" s="120"/>
      <c r="F255" s="120"/>
      <c r="G255" s="120"/>
      <c r="H255" s="120"/>
      <c r="I255" s="120"/>
      <c r="J255" s="120"/>
      <c r="K255" s="120"/>
    </row>
    <row r="256" spans="1:11" ht="12" customHeight="1" x14ac:dyDescent="0.15">
      <c r="A256" s="126"/>
      <c r="B256" s="125"/>
      <c r="C256" s="120"/>
      <c r="D256" s="256"/>
      <c r="E256" s="120"/>
      <c r="F256" s="120"/>
      <c r="G256" s="120"/>
      <c r="H256" s="120"/>
      <c r="I256" s="120"/>
      <c r="J256" s="120"/>
      <c r="K256" s="120"/>
    </row>
    <row r="257" spans="1:11" ht="12" customHeight="1" x14ac:dyDescent="0.15">
      <c r="A257" s="126"/>
      <c r="B257" s="125"/>
      <c r="C257" s="120"/>
      <c r="D257" s="256"/>
      <c r="E257" s="120"/>
      <c r="F257" s="120"/>
      <c r="G257" s="120"/>
      <c r="H257" s="120"/>
      <c r="I257" s="120"/>
      <c r="J257" s="120"/>
      <c r="K257" s="120"/>
    </row>
    <row r="258" spans="1:11" ht="12" customHeight="1" x14ac:dyDescent="0.15">
      <c r="A258" s="126"/>
      <c r="B258" s="125"/>
      <c r="C258" s="120"/>
      <c r="D258" s="256"/>
      <c r="E258" s="120"/>
      <c r="F258" s="120"/>
      <c r="G258" s="120"/>
      <c r="H258" s="120"/>
      <c r="I258" s="120"/>
      <c r="J258" s="120"/>
      <c r="K258" s="120"/>
    </row>
    <row r="259" spans="1:11" ht="12" customHeight="1" x14ac:dyDescent="0.15">
      <c r="A259" s="126"/>
      <c r="B259" s="125"/>
      <c r="C259" s="120"/>
      <c r="D259" s="256"/>
      <c r="E259" s="120"/>
      <c r="F259" s="120"/>
      <c r="G259" s="120"/>
      <c r="H259" s="120"/>
      <c r="I259" s="120"/>
      <c r="J259" s="120"/>
      <c r="K259" s="120"/>
    </row>
    <row r="260" spans="1:11" ht="12" customHeight="1" x14ac:dyDescent="0.15">
      <c r="A260" s="126"/>
      <c r="B260" s="125"/>
      <c r="C260" s="120"/>
      <c r="D260" s="256"/>
      <c r="E260" s="120"/>
      <c r="F260" s="120"/>
      <c r="G260" s="120"/>
      <c r="H260" s="120"/>
      <c r="I260" s="120"/>
      <c r="J260" s="120"/>
      <c r="K260" s="120"/>
    </row>
    <row r="261" spans="1:11" ht="12" customHeight="1" x14ac:dyDescent="0.15">
      <c r="A261" s="126"/>
      <c r="B261" s="125"/>
      <c r="C261" s="120"/>
      <c r="D261" s="256"/>
      <c r="E261" s="120"/>
      <c r="F261" s="120"/>
      <c r="G261" s="120"/>
      <c r="H261" s="120"/>
      <c r="I261" s="120"/>
      <c r="J261" s="120"/>
      <c r="K261" s="120"/>
    </row>
    <row r="262" spans="1:11" ht="12" customHeight="1" x14ac:dyDescent="0.15">
      <c r="A262" s="126"/>
      <c r="B262" s="125"/>
      <c r="C262" s="120"/>
      <c r="D262" s="256"/>
      <c r="E262" s="120"/>
      <c r="F262" s="120"/>
      <c r="G262" s="120"/>
      <c r="H262" s="120"/>
      <c r="I262" s="120"/>
      <c r="J262" s="120"/>
      <c r="K262" s="120"/>
    </row>
    <row r="263" spans="1:11" ht="12" customHeight="1" x14ac:dyDescent="0.15">
      <c r="A263" s="126"/>
      <c r="B263" s="125"/>
      <c r="C263" s="120"/>
      <c r="D263" s="256"/>
      <c r="E263" s="120"/>
      <c r="F263" s="120"/>
      <c r="G263" s="120"/>
      <c r="H263" s="120"/>
      <c r="I263" s="120"/>
      <c r="J263" s="120"/>
      <c r="K263" s="120"/>
    </row>
    <row r="264" spans="1:11" ht="12" customHeight="1" x14ac:dyDescent="0.15">
      <c r="A264" s="126"/>
      <c r="B264" s="125"/>
      <c r="C264" s="120"/>
      <c r="D264" s="256"/>
      <c r="E264" s="120"/>
      <c r="F264" s="120"/>
      <c r="G264" s="120"/>
      <c r="H264" s="120"/>
      <c r="I264" s="120"/>
      <c r="J264" s="120"/>
      <c r="K264" s="120"/>
    </row>
    <row r="265" spans="1:11" ht="12" customHeight="1" x14ac:dyDescent="0.15">
      <c r="A265" s="126"/>
      <c r="B265" s="125"/>
      <c r="C265" s="120"/>
      <c r="D265" s="256"/>
      <c r="E265" s="120"/>
      <c r="F265" s="120"/>
      <c r="G265" s="120"/>
      <c r="H265" s="120"/>
      <c r="I265" s="120"/>
      <c r="J265" s="120"/>
      <c r="K265" s="120"/>
    </row>
    <row r="266" spans="1:11" ht="12" customHeight="1" x14ac:dyDescent="0.15">
      <c r="A266" s="126"/>
      <c r="B266" s="125"/>
      <c r="C266" s="120"/>
      <c r="D266" s="256"/>
      <c r="E266" s="120"/>
      <c r="F266" s="120"/>
      <c r="G266" s="120"/>
      <c r="H266" s="120"/>
      <c r="I266" s="120"/>
      <c r="J266" s="120"/>
      <c r="K266" s="120"/>
    </row>
    <row r="267" spans="1:11" ht="12" customHeight="1" x14ac:dyDescent="0.15">
      <c r="A267" s="126"/>
      <c r="B267" s="125"/>
      <c r="C267" s="120"/>
      <c r="D267" s="256"/>
      <c r="E267" s="120"/>
      <c r="F267" s="120"/>
      <c r="G267" s="120"/>
      <c r="H267" s="120"/>
      <c r="I267" s="120"/>
      <c r="J267" s="120"/>
      <c r="K267" s="120"/>
    </row>
    <row r="268" spans="1:11" ht="12" customHeight="1" x14ac:dyDescent="0.15">
      <c r="A268" s="126"/>
      <c r="B268" s="125"/>
      <c r="C268" s="120"/>
      <c r="D268" s="256"/>
      <c r="E268" s="120"/>
      <c r="F268" s="120"/>
      <c r="G268" s="120"/>
      <c r="H268" s="120"/>
      <c r="I268" s="120"/>
      <c r="J268" s="120"/>
      <c r="K268" s="120"/>
    </row>
    <row r="269" spans="1:11" ht="12" customHeight="1" x14ac:dyDescent="0.15">
      <c r="A269" s="126"/>
      <c r="B269" s="125"/>
      <c r="C269" s="120"/>
      <c r="D269" s="256"/>
      <c r="E269" s="120"/>
      <c r="F269" s="120"/>
      <c r="G269" s="120"/>
      <c r="H269" s="120"/>
      <c r="I269" s="120"/>
      <c r="J269" s="120"/>
      <c r="K269" s="120"/>
    </row>
    <row r="270" spans="1:11" ht="12" customHeight="1" x14ac:dyDescent="0.15">
      <c r="A270" s="126"/>
      <c r="B270" s="125"/>
      <c r="C270" s="120"/>
      <c r="D270" s="256"/>
      <c r="E270" s="120"/>
      <c r="F270" s="120"/>
      <c r="G270" s="120"/>
      <c r="H270" s="120"/>
      <c r="I270" s="120"/>
      <c r="J270" s="120"/>
      <c r="K270" s="120"/>
    </row>
    <row r="271" spans="1:11" ht="12" customHeight="1" x14ac:dyDescent="0.15">
      <c r="A271" s="126"/>
      <c r="B271" s="125"/>
      <c r="C271" s="120"/>
      <c r="D271" s="256"/>
      <c r="E271" s="120"/>
      <c r="F271" s="120"/>
      <c r="G271" s="120"/>
      <c r="H271" s="120"/>
      <c r="I271" s="120"/>
      <c r="J271" s="120"/>
      <c r="K271" s="120"/>
    </row>
    <row r="272" spans="1:11" ht="12" customHeight="1" x14ac:dyDescent="0.15">
      <c r="A272" s="126"/>
      <c r="B272" s="125"/>
      <c r="C272" s="120"/>
      <c r="D272" s="256"/>
      <c r="E272" s="120"/>
      <c r="F272" s="120"/>
      <c r="G272" s="120"/>
      <c r="H272" s="120"/>
      <c r="I272" s="120"/>
      <c r="J272" s="120"/>
      <c r="K272" s="120"/>
    </row>
    <row r="273" spans="1:11" ht="12" customHeight="1" x14ac:dyDescent="0.15">
      <c r="A273" s="126"/>
      <c r="B273" s="125"/>
      <c r="C273" s="120"/>
      <c r="D273" s="256"/>
      <c r="E273" s="120"/>
      <c r="F273" s="120"/>
      <c r="G273" s="120"/>
      <c r="H273" s="120"/>
      <c r="I273" s="120"/>
      <c r="J273" s="120"/>
      <c r="K273" s="120"/>
    </row>
    <row r="274" spans="1:11" ht="12" customHeight="1" x14ac:dyDescent="0.15">
      <c r="A274" s="126"/>
      <c r="B274" s="125"/>
      <c r="C274" s="120"/>
      <c r="D274" s="256"/>
      <c r="E274" s="120"/>
      <c r="F274" s="120"/>
      <c r="G274" s="120"/>
      <c r="H274" s="120"/>
      <c r="I274" s="120"/>
      <c r="J274" s="120"/>
      <c r="K274" s="120"/>
    </row>
    <row r="275" spans="1:11" ht="12" customHeight="1" x14ac:dyDescent="0.15">
      <c r="A275" s="126"/>
      <c r="B275" s="125"/>
      <c r="C275" s="120"/>
      <c r="D275" s="256"/>
      <c r="E275" s="120"/>
      <c r="F275" s="120"/>
      <c r="G275" s="120"/>
      <c r="H275" s="120"/>
      <c r="I275" s="120"/>
      <c r="J275" s="120"/>
      <c r="K275" s="120"/>
    </row>
    <row r="276" spans="1:11" ht="12" customHeight="1" x14ac:dyDescent="0.15">
      <c r="A276" s="126"/>
      <c r="B276" s="125"/>
      <c r="C276" s="120"/>
      <c r="D276" s="256"/>
      <c r="E276" s="120"/>
      <c r="F276" s="120"/>
      <c r="G276" s="120"/>
      <c r="H276" s="120"/>
      <c r="I276" s="120"/>
      <c r="J276" s="120"/>
      <c r="K276" s="120"/>
    </row>
    <row r="277" spans="1:11" ht="12" customHeight="1" x14ac:dyDescent="0.15">
      <c r="A277" s="126"/>
      <c r="B277" s="125"/>
      <c r="C277" s="120"/>
      <c r="D277" s="256"/>
      <c r="E277" s="120"/>
      <c r="F277" s="120"/>
      <c r="G277" s="120"/>
      <c r="H277" s="120"/>
      <c r="I277" s="120"/>
      <c r="J277" s="120"/>
      <c r="K277" s="120"/>
    </row>
    <row r="278" spans="1:11" ht="12" customHeight="1" x14ac:dyDescent="0.15">
      <c r="A278" s="126"/>
      <c r="B278" s="125"/>
      <c r="C278" s="120"/>
      <c r="D278" s="256"/>
      <c r="E278" s="120"/>
      <c r="F278" s="120"/>
      <c r="G278" s="120"/>
      <c r="H278" s="120"/>
      <c r="I278" s="120"/>
      <c r="J278" s="120"/>
      <c r="K278" s="120"/>
    </row>
    <row r="279" spans="1:11" ht="12" customHeight="1" x14ac:dyDescent="0.15">
      <c r="A279" s="126"/>
      <c r="B279" s="125"/>
      <c r="C279" s="120"/>
      <c r="D279" s="256"/>
      <c r="E279" s="120"/>
      <c r="F279" s="120"/>
      <c r="G279" s="120"/>
      <c r="H279" s="120"/>
      <c r="I279" s="120"/>
      <c r="J279" s="120"/>
      <c r="K279" s="120"/>
    </row>
    <row r="280" spans="1:11" ht="12" customHeight="1" x14ac:dyDescent="0.15">
      <c r="A280" s="126"/>
      <c r="B280" s="125"/>
      <c r="C280" s="120"/>
      <c r="D280" s="256"/>
      <c r="E280" s="120"/>
      <c r="F280" s="120"/>
      <c r="G280" s="120"/>
      <c r="H280" s="120"/>
      <c r="I280" s="120"/>
      <c r="J280" s="120"/>
      <c r="K280" s="120"/>
    </row>
    <row r="281" spans="1:11" ht="12" customHeight="1" x14ac:dyDescent="0.15">
      <c r="A281" s="126"/>
      <c r="B281" s="125"/>
      <c r="C281" s="120"/>
      <c r="D281" s="256"/>
      <c r="E281" s="120"/>
      <c r="F281" s="120"/>
      <c r="G281" s="120"/>
      <c r="H281" s="120"/>
      <c r="I281" s="120"/>
      <c r="J281" s="120"/>
      <c r="K281" s="120"/>
    </row>
    <row r="282" spans="1:11" ht="12" customHeight="1" x14ac:dyDescent="0.15">
      <c r="A282" s="126"/>
      <c r="B282" s="125"/>
      <c r="C282" s="120"/>
      <c r="D282" s="256"/>
      <c r="E282" s="120"/>
      <c r="F282" s="120"/>
      <c r="G282" s="120"/>
      <c r="H282" s="120"/>
      <c r="I282" s="120"/>
      <c r="J282" s="120"/>
      <c r="K282" s="120"/>
    </row>
    <row r="283" spans="1:11" ht="12" customHeight="1" x14ac:dyDescent="0.15">
      <c r="A283" s="126"/>
      <c r="B283" s="125"/>
      <c r="C283" s="120"/>
      <c r="D283" s="256"/>
      <c r="E283" s="120"/>
      <c r="F283" s="120"/>
      <c r="G283" s="120"/>
      <c r="H283" s="120"/>
      <c r="I283" s="120"/>
      <c r="J283" s="120"/>
      <c r="K283" s="120"/>
    </row>
    <row r="284" spans="1:11" ht="12" customHeight="1" x14ac:dyDescent="0.15">
      <c r="A284" s="126"/>
      <c r="B284" s="125"/>
      <c r="C284" s="120"/>
      <c r="D284" s="256"/>
      <c r="E284" s="120"/>
      <c r="F284" s="120"/>
      <c r="G284" s="120"/>
      <c r="H284" s="120"/>
      <c r="I284" s="120"/>
      <c r="J284" s="120"/>
      <c r="K284" s="120"/>
    </row>
    <row r="285" spans="1:11" ht="12" customHeight="1" x14ac:dyDescent="0.15">
      <c r="A285" s="126"/>
      <c r="B285" s="125"/>
      <c r="C285" s="120"/>
      <c r="D285" s="256"/>
      <c r="E285" s="120"/>
      <c r="F285" s="120"/>
      <c r="G285" s="120"/>
      <c r="H285" s="120"/>
      <c r="I285" s="120"/>
      <c r="J285" s="120"/>
      <c r="K285" s="120"/>
    </row>
    <row r="286" spans="1:11" ht="12" customHeight="1" x14ac:dyDescent="0.15">
      <c r="A286" s="126"/>
      <c r="B286" s="125"/>
      <c r="C286" s="120"/>
      <c r="D286" s="256"/>
      <c r="E286" s="120"/>
      <c r="F286" s="120"/>
      <c r="G286" s="120"/>
      <c r="H286" s="120"/>
      <c r="I286" s="120"/>
      <c r="J286" s="120"/>
      <c r="K286" s="120"/>
    </row>
    <row r="287" spans="1:11" ht="12" customHeight="1" x14ac:dyDescent="0.15">
      <c r="A287" s="126"/>
      <c r="B287" s="125"/>
      <c r="C287" s="120"/>
      <c r="D287" s="256"/>
      <c r="E287" s="120"/>
      <c r="F287" s="120"/>
      <c r="G287" s="120"/>
      <c r="H287" s="120"/>
      <c r="I287" s="120"/>
      <c r="J287" s="120"/>
      <c r="K287" s="120"/>
    </row>
    <row r="288" spans="1:11" ht="12" customHeight="1" x14ac:dyDescent="0.15">
      <c r="A288" s="126"/>
      <c r="B288" s="125"/>
      <c r="C288" s="120"/>
      <c r="D288" s="256"/>
      <c r="E288" s="120"/>
      <c r="F288" s="120"/>
      <c r="G288" s="120"/>
      <c r="H288" s="120"/>
      <c r="I288" s="120"/>
      <c r="J288" s="120"/>
      <c r="K288" s="120"/>
    </row>
    <row r="289" spans="1:11" ht="12" customHeight="1" x14ac:dyDescent="0.15">
      <c r="A289" s="126"/>
      <c r="B289" s="125"/>
      <c r="C289" s="120"/>
      <c r="D289" s="256"/>
      <c r="E289" s="120"/>
      <c r="F289" s="120"/>
      <c r="G289" s="120"/>
      <c r="H289" s="120"/>
      <c r="I289" s="120"/>
      <c r="J289" s="120"/>
      <c r="K289" s="120"/>
    </row>
    <row r="290" spans="1:11" ht="12" customHeight="1" x14ac:dyDescent="0.15">
      <c r="A290" s="126"/>
      <c r="B290" s="125"/>
      <c r="C290" s="120"/>
      <c r="D290" s="256"/>
      <c r="E290" s="120"/>
      <c r="F290" s="120"/>
      <c r="G290" s="120"/>
      <c r="H290" s="120"/>
      <c r="I290" s="120"/>
      <c r="J290" s="120"/>
      <c r="K290" s="120"/>
    </row>
    <row r="291" spans="1:11" ht="12" customHeight="1" x14ac:dyDescent="0.15">
      <c r="A291" s="126"/>
      <c r="B291" s="125"/>
      <c r="C291" s="120"/>
      <c r="D291" s="256"/>
      <c r="E291" s="120"/>
      <c r="F291" s="120"/>
      <c r="G291" s="120"/>
      <c r="H291" s="120"/>
      <c r="I291" s="120"/>
      <c r="J291" s="120"/>
      <c r="K291" s="120"/>
    </row>
    <row r="292" spans="1:11" ht="12" customHeight="1" x14ac:dyDescent="0.15">
      <c r="A292" s="126"/>
      <c r="B292" s="125"/>
      <c r="C292" s="120"/>
      <c r="D292" s="256"/>
      <c r="E292" s="120"/>
      <c r="F292" s="120"/>
      <c r="G292" s="120"/>
      <c r="H292" s="120"/>
      <c r="I292" s="120"/>
      <c r="J292" s="120"/>
      <c r="K292" s="120"/>
    </row>
    <row r="293" spans="1:11" ht="12" customHeight="1" x14ac:dyDescent="0.15">
      <c r="C293" s="120"/>
      <c r="D293" s="256"/>
      <c r="E293" s="120"/>
      <c r="F293" s="120"/>
      <c r="G293" s="120"/>
      <c r="H293" s="120"/>
      <c r="I293" s="120"/>
      <c r="J293" s="120"/>
      <c r="K293" s="120"/>
    </row>
    <row r="294" spans="1:11" ht="12" customHeight="1" x14ac:dyDescent="0.15">
      <c r="C294" s="120"/>
      <c r="D294" s="256"/>
      <c r="E294" s="120"/>
      <c r="F294" s="120"/>
      <c r="G294" s="120"/>
      <c r="H294" s="120"/>
      <c r="I294" s="120"/>
      <c r="J294" s="120"/>
      <c r="K294" s="120"/>
    </row>
    <row r="295" spans="1:11" ht="12" customHeight="1" x14ac:dyDescent="0.15">
      <c r="C295" s="120"/>
      <c r="D295" s="256"/>
      <c r="E295" s="120"/>
      <c r="F295" s="120"/>
      <c r="G295" s="120"/>
      <c r="H295" s="120"/>
      <c r="I295" s="120"/>
      <c r="J295" s="120"/>
      <c r="K295" s="120"/>
    </row>
    <row r="296" spans="1:11" ht="12" customHeight="1" x14ac:dyDescent="0.15">
      <c r="C296" s="120"/>
      <c r="D296" s="256"/>
      <c r="E296" s="120"/>
      <c r="F296" s="120"/>
      <c r="G296" s="120"/>
      <c r="H296" s="120"/>
      <c r="I296" s="120"/>
      <c r="J296" s="120"/>
      <c r="K296" s="120"/>
    </row>
    <row r="297" spans="1:11" ht="12" customHeight="1" x14ac:dyDescent="0.15">
      <c r="C297" s="120"/>
      <c r="D297" s="256"/>
      <c r="E297" s="120"/>
      <c r="F297" s="120"/>
      <c r="G297" s="120"/>
      <c r="H297" s="120"/>
      <c r="I297" s="120"/>
      <c r="J297" s="120"/>
      <c r="K297" s="120"/>
    </row>
    <row r="298" spans="1:11" ht="12" customHeight="1" x14ac:dyDescent="0.15">
      <c r="C298" s="120"/>
      <c r="D298" s="256"/>
      <c r="E298" s="120"/>
      <c r="F298" s="120"/>
      <c r="G298" s="120"/>
      <c r="H298" s="120"/>
      <c r="I298" s="120"/>
      <c r="J298" s="120"/>
      <c r="K298" s="120"/>
    </row>
    <row r="299" spans="1:11" ht="12" customHeight="1" x14ac:dyDescent="0.15">
      <c r="C299" s="120"/>
      <c r="D299" s="256"/>
      <c r="E299" s="120"/>
      <c r="F299" s="120"/>
      <c r="G299" s="120"/>
      <c r="H299" s="120"/>
      <c r="I299" s="120"/>
      <c r="J299" s="120"/>
      <c r="K299" s="120"/>
    </row>
    <row r="300" spans="1:11" ht="12" customHeight="1" x14ac:dyDescent="0.15">
      <c r="C300" s="120"/>
      <c r="D300" s="256"/>
      <c r="E300" s="120"/>
      <c r="F300" s="120"/>
      <c r="G300" s="120"/>
      <c r="H300" s="120"/>
      <c r="I300" s="120"/>
      <c r="J300" s="120"/>
      <c r="K300" s="120"/>
    </row>
    <row r="301" spans="1:11" ht="12" customHeight="1" x14ac:dyDescent="0.15">
      <c r="C301" s="120"/>
      <c r="D301" s="256"/>
      <c r="E301" s="120"/>
      <c r="F301" s="120"/>
      <c r="G301" s="120"/>
      <c r="H301" s="120"/>
      <c r="I301" s="120"/>
      <c r="J301" s="120"/>
      <c r="K301" s="120"/>
    </row>
    <row r="302" spans="1:11" ht="12" customHeight="1" x14ac:dyDescent="0.15">
      <c r="C302" s="120"/>
      <c r="D302" s="256"/>
      <c r="E302" s="120"/>
      <c r="F302" s="120"/>
      <c r="G302" s="120"/>
      <c r="H302" s="120"/>
      <c r="I302" s="120"/>
      <c r="J302" s="120"/>
      <c r="K302" s="120"/>
    </row>
    <row r="303" spans="1:11" ht="12" customHeight="1" x14ac:dyDescent="0.15">
      <c r="A303" s="120"/>
      <c r="C303" s="120"/>
      <c r="D303" s="256"/>
      <c r="E303" s="120"/>
      <c r="F303" s="120"/>
      <c r="G303" s="120"/>
      <c r="H303" s="120"/>
      <c r="I303" s="120"/>
      <c r="J303" s="120"/>
      <c r="K303" s="120"/>
    </row>
    <row r="304" spans="1:11" ht="12" customHeight="1" x14ac:dyDescent="0.15">
      <c r="A304" s="120"/>
      <c r="C304" s="120"/>
      <c r="D304" s="256"/>
      <c r="E304" s="120"/>
      <c r="F304" s="120"/>
      <c r="G304" s="120"/>
      <c r="H304" s="120"/>
      <c r="I304" s="120"/>
      <c r="J304" s="120"/>
      <c r="K304" s="120"/>
    </row>
    <row r="305" spans="1:11" ht="12" customHeight="1" x14ac:dyDescent="0.15">
      <c r="A305" s="120"/>
      <c r="C305" s="120"/>
      <c r="D305" s="256"/>
      <c r="E305" s="120"/>
      <c r="F305" s="120"/>
      <c r="G305" s="120"/>
      <c r="H305" s="120"/>
      <c r="I305" s="120"/>
      <c r="J305" s="120"/>
      <c r="K305" s="120"/>
    </row>
    <row r="306" spans="1:11" ht="12" customHeight="1" x14ac:dyDescent="0.15">
      <c r="A306" s="120"/>
      <c r="C306" s="120"/>
      <c r="D306" s="256"/>
      <c r="E306" s="120"/>
      <c r="F306" s="120"/>
      <c r="G306" s="120"/>
      <c r="H306" s="120"/>
      <c r="I306" s="120"/>
      <c r="J306" s="120"/>
      <c r="K306" s="120"/>
    </row>
    <row r="307" spans="1:11" ht="12" customHeight="1" x14ac:dyDescent="0.15">
      <c r="A307" s="120"/>
      <c r="C307" s="120"/>
      <c r="D307" s="256"/>
      <c r="E307" s="120"/>
      <c r="F307" s="120"/>
      <c r="G307" s="120"/>
      <c r="H307" s="120"/>
      <c r="I307" s="120"/>
      <c r="J307" s="120"/>
      <c r="K307" s="120"/>
    </row>
    <row r="308" spans="1:11" ht="12" customHeight="1" x14ac:dyDescent="0.15">
      <c r="A308" s="120"/>
      <c r="C308" s="120"/>
      <c r="D308" s="256"/>
      <c r="E308" s="120"/>
      <c r="F308" s="120"/>
      <c r="G308" s="120"/>
      <c r="H308" s="120"/>
      <c r="I308" s="120"/>
      <c r="J308" s="120"/>
      <c r="K308" s="120"/>
    </row>
    <row r="309" spans="1:11" ht="12" customHeight="1" x14ac:dyDescent="0.15">
      <c r="A309" s="120"/>
      <c r="C309" s="120"/>
      <c r="D309" s="256"/>
      <c r="E309" s="120"/>
      <c r="F309" s="120"/>
      <c r="G309" s="120"/>
      <c r="H309" s="120"/>
      <c r="I309" s="120"/>
      <c r="J309" s="120"/>
      <c r="K309" s="120"/>
    </row>
    <row r="310" spans="1:11" ht="12" customHeight="1" x14ac:dyDescent="0.15">
      <c r="A310" s="120"/>
      <c r="C310" s="120"/>
      <c r="D310" s="256"/>
      <c r="E310" s="120"/>
      <c r="F310" s="120"/>
      <c r="G310" s="120"/>
      <c r="H310" s="120"/>
      <c r="I310" s="120"/>
      <c r="J310" s="120"/>
      <c r="K310" s="120"/>
    </row>
  </sheetData>
  <sheetProtection algorithmName="SHA-512" hashValue="YjaWvJi0VZY6LDLZe7pV9RwaiDAxfo9WfzA0zhOvGahJvHhTQbmtLqYauhhlcj1RLvaJ6k3Oresi7SSTXvAwEA==" saltValue="lETc/UCG+lFbOGUbTpqvFg==" spinCount="100000" sheet="1" objects="1" scenarios="1" selectLockedCells="1" selectUnlockedCells="1"/>
  <mergeCells count="14">
    <mergeCell ref="C192:D192"/>
    <mergeCell ref="C193:D193"/>
    <mergeCell ref="F192:G192"/>
    <mergeCell ref="F193:G193"/>
    <mergeCell ref="C180:D180"/>
    <mergeCell ref="F180:I180"/>
    <mergeCell ref="C190:D190"/>
    <mergeCell ref="C191:D191"/>
    <mergeCell ref="F190:G190"/>
    <mergeCell ref="F191:G191"/>
    <mergeCell ref="I190:J190"/>
    <mergeCell ref="I191:J191"/>
    <mergeCell ref="I192:J192"/>
    <mergeCell ref="I193:J193"/>
  </mergeCells>
  <pageMargins left="0.7" right="0.7" top="0.78740157499999996" bottom="0.78740157499999996" header="0.3" footer="0.3"/>
  <pageSetup paperSize="9" orientation="portrait" verticalDpi="0" r:id="rId1"/>
  <ignoredErrors>
    <ignoredError sqref="C163:D175 C19:D20 C147:C156 C157:D161 C77:D78 C79:D146 C22:D76 D2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138"/>
  <sheetViews>
    <sheetView tabSelected="1" workbookViewId="0"/>
  </sheetViews>
  <sheetFormatPr baseColWidth="10" defaultColWidth="1" defaultRowHeight="11.25" x14ac:dyDescent="0.15"/>
  <cols>
    <col min="1" max="1" width="10.7109375" style="124" customWidth="1"/>
    <col min="2" max="2" width="64.7109375" style="120" customWidth="1"/>
    <col min="3" max="3" width="2.7109375" style="122" customWidth="1"/>
    <col min="4" max="5" width="11.7109375" style="123" customWidth="1"/>
    <col min="6" max="6" width="2.7109375" style="122" customWidth="1"/>
    <col min="7" max="7" width="11.7109375" style="121" customWidth="1"/>
    <col min="8" max="8" width="64.7109375" style="120" customWidth="1"/>
    <col min="9" max="369" width="12.7109375" style="120" customWidth="1"/>
    <col min="370" max="16384" width="1" style="120"/>
  </cols>
  <sheetData>
    <row r="1" spans="1:8" ht="12" customHeight="1" x14ac:dyDescent="0.15"/>
    <row r="2" spans="1:8" ht="12" customHeight="1" x14ac:dyDescent="0.15"/>
    <row r="3" spans="1:8" ht="12" customHeight="1" x14ac:dyDescent="0.15"/>
    <row r="4" spans="1:8" ht="12" customHeight="1" x14ac:dyDescent="0.15"/>
    <row r="5" spans="1:8" ht="12" customHeight="1" x14ac:dyDescent="0.15"/>
    <row r="6" spans="1:8" ht="12" customHeight="1" x14ac:dyDescent="0.15"/>
    <row r="7" spans="1:8" ht="12" customHeight="1" x14ac:dyDescent="0.15">
      <c r="A7" s="173" t="s">
        <v>189</v>
      </c>
    </row>
    <row r="8" spans="1:8" ht="12" customHeight="1" thickBot="1" x14ac:dyDescent="0.2"/>
    <row r="9" spans="1:8" s="219" customFormat="1" ht="12" customHeight="1" x14ac:dyDescent="0.2">
      <c r="A9" s="210" t="s">
        <v>2</v>
      </c>
      <c r="B9" s="235" t="s">
        <v>81</v>
      </c>
      <c r="C9" s="224"/>
      <c r="D9" s="223"/>
      <c r="E9" s="223"/>
      <c r="F9" s="222"/>
      <c r="G9" s="233" t="s">
        <v>85</v>
      </c>
      <c r="H9" s="232" t="s">
        <v>84</v>
      </c>
    </row>
    <row r="10" spans="1:8" s="219" customFormat="1" ht="12" customHeight="1" x14ac:dyDescent="0.2">
      <c r="A10" s="231"/>
      <c r="B10" s="230"/>
      <c r="C10" s="224"/>
      <c r="D10" s="223"/>
      <c r="E10" s="223"/>
      <c r="F10" s="222"/>
      <c r="G10" s="228"/>
      <c r="H10" s="227"/>
    </row>
    <row r="11" spans="1:8" s="219" customFormat="1" ht="12" customHeight="1" thickBot="1" x14ac:dyDescent="0.25">
      <c r="A11" s="226"/>
      <c r="B11" s="225"/>
      <c r="C11" s="224"/>
      <c r="D11" s="223"/>
      <c r="E11" s="223"/>
      <c r="F11" s="222"/>
      <c r="G11" s="221" t="s">
        <v>88</v>
      </c>
      <c r="H11" s="220" t="s">
        <v>150</v>
      </c>
    </row>
    <row r="12" spans="1:8" ht="12" customHeight="1" x14ac:dyDescent="0.15">
      <c r="A12" s="216" t="s">
        <v>6</v>
      </c>
      <c r="B12" s="173" t="s">
        <v>89</v>
      </c>
      <c r="C12" s="214"/>
      <c r="D12" s="122"/>
      <c r="E12" s="122"/>
      <c r="F12" s="212"/>
      <c r="G12" s="183">
        <f>SUM(G16:G27)</f>
        <v>34300</v>
      </c>
      <c r="H12" s="218"/>
    </row>
    <row r="13" spans="1:8" ht="12" customHeight="1" x14ac:dyDescent="0.15">
      <c r="A13" s="216"/>
      <c r="B13" s="173" t="s">
        <v>90</v>
      </c>
      <c r="C13" s="214"/>
      <c r="D13" s="122"/>
      <c r="E13" s="122"/>
      <c r="F13" s="212"/>
      <c r="G13" s="183"/>
      <c r="H13" s="217"/>
    </row>
    <row r="14" spans="1:8" ht="12" customHeight="1" thickBot="1" x14ac:dyDescent="0.2">
      <c r="A14" s="216"/>
      <c r="B14" s="173" t="s">
        <v>91</v>
      </c>
      <c r="C14" s="214"/>
      <c r="D14" s="213"/>
      <c r="E14" s="213"/>
      <c r="F14" s="212"/>
      <c r="G14" s="183">
        <f>G12</f>
        <v>34300</v>
      </c>
      <c r="H14" s="211"/>
    </row>
    <row r="15" spans="1:8" ht="12" customHeight="1" thickBot="1" x14ac:dyDescent="0.2">
      <c r="A15" s="210" t="s">
        <v>92</v>
      </c>
      <c r="B15" s="209"/>
      <c r="C15" s="207"/>
      <c r="D15" s="208" t="s">
        <v>93</v>
      </c>
      <c r="E15" s="208" t="s">
        <v>47</v>
      </c>
      <c r="F15" s="207"/>
      <c r="G15" s="206"/>
      <c r="H15" s="205"/>
    </row>
    <row r="16" spans="1:8" s="173" customFormat="1" ht="12" customHeight="1" x14ac:dyDescent="0.15">
      <c r="A16" s="181">
        <v>3111</v>
      </c>
      <c r="B16" s="180" t="s">
        <v>52</v>
      </c>
      <c r="C16" s="177"/>
      <c r="D16" s="190"/>
      <c r="E16" s="189"/>
      <c r="F16" s="177"/>
      <c r="G16" s="176"/>
      <c r="H16" s="174"/>
    </row>
    <row r="17" spans="1:9" s="173" customFormat="1" ht="12" customHeight="1" x14ac:dyDescent="0.15">
      <c r="A17" s="188"/>
      <c r="B17" s="171" t="s">
        <v>159</v>
      </c>
      <c r="C17" s="177"/>
      <c r="D17" s="162">
        <v>2</v>
      </c>
      <c r="E17" s="170">
        <v>500</v>
      </c>
      <c r="F17" s="177"/>
      <c r="G17" s="169">
        <f t="shared" ref="G17:G23" si="0">D17*E17</f>
        <v>1000</v>
      </c>
      <c r="H17" s="167" t="s">
        <v>192</v>
      </c>
    </row>
    <row r="18" spans="1:9" ht="12" customHeight="1" x14ac:dyDescent="0.15">
      <c r="A18" s="172"/>
      <c r="B18" s="171" t="s">
        <v>101</v>
      </c>
      <c r="C18" s="162"/>
      <c r="D18" s="162">
        <v>2</v>
      </c>
      <c r="E18" s="170">
        <v>1500</v>
      </c>
      <c r="F18" s="162"/>
      <c r="G18" s="169">
        <f t="shared" si="0"/>
        <v>3000</v>
      </c>
      <c r="H18" s="167" t="s">
        <v>193</v>
      </c>
    </row>
    <row r="19" spans="1:9" ht="12" customHeight="1" x14ac:dyDescent="0.15">
      <c r="A19" s="172"/>
      <c r="B19" s="171" t="s">
        <v>102</v>
      </c>
      <c r="C19" s="162"/>
      <c r="D19" s="162">
        <v>2</v>
      </c>
      <c r="E19" s="170">
        <v>2500</v>
      </c>
      <c r="F19" s="162"/>
      <c r="G19" s="169">
        <f t="shared" si="0"/>
        <v>5000</v>
      </c>
      <c r="H19" s="167" t="s">
        <v>194</v>
      </c>
    </row>
    <row r="20" spans="1:9" ht="12" customHeight="1" x14ac:dyDescent="0.15">
      <c r="A20" s="172"/>
      <c r="B20" s="171" t="s">
        <v>127</v>
      </c>
      <c r="C20" s="162"/>
      <c r="D20" s="162">
        <v>1</v>
      </c>
      <c r="E20" s="170">
        <v>4500</v>
      </c>
      <c r="F20" s="162"/>
      <c r="G20" s="169">
        <f t="shared" si="0"/>
        <v>4500</v>
      </c>
      <c r="H20" s="167" t="s">
        <v>149</v>
      </c>
    </row>
    <row r="21" spans="1:9" ht="12" customHeight="1" x14ac:dyDescent="0.15">
      <c r="A21" s="172"/>
      <c r="B21" s="171" t="s">
        <v>128</v>
      </c>
      <c r="C21" s="162"/>
      <c r="D21" s="162">
        <v>1</v>
      </c>
      <c r="E21" s="170">
        <v>4500</v>
      </c>
      <c r="F21" s="162"/>
      <c r="G21" s="169">
        <f t="shared" si="0"/>
        <v>4500</v>
      </c>
      <c r="H21" s="167" t="s">
        <v>149</v>
      </c>
    </row>
    <row r="22" spans="1:9" ht="12" customHeight="1" x14ac:dyDescent="0.15">
      <c r="A22" s="172"/>
      <c r="B22" s="171" t="s">
        <v>129</v>
      </c>
      <c r="C22" s="162"/>
      <c r="D22" s="162">
        <v>2</v>
      </c>
      <c r="E22" s="170">
        <v>6000</v>
      </c>
      <c r="F22" s="162"/>
      <c r="G22" s="169">
        <f t="shared" si="0"/>
        <v>12000</v>
      </c>
      <c r="H22" s="167" t="s">
        <v>149</v>
      </c>
    </row>
    <row r="23" spans="1:9" ht="12" customHeight="1" thickBot="1" x14ac:dyDescent="0.2">
      <c r="A23" s="166"/>
      <c r="B23" s="165" t="s">
        <v>48</v>
      </c>
      <c r="C23" s="162"/>
      <c r="D23" s="164"/>
      <c r="E23" s="163"/>
      <c r="F23" s="162"/>
      <c r="G23" s="169">
        <f t="shared" si="0"/>
        <v>0</v>
      </c>
      <c r="H23" s="159"/>
    </row>
    <row r="24" spans="1:9" s="173" customFormat="1" ht="12" customHeight="1" x14ac:dyDescent="0.15">
      <c r="A24" s="181">
        <v>3112</v>
      </c>
      <c r="B24" s="180" t="s">
        <v>53</v>
      </c>
      <c r="C24" s="177"/>
      <c r="D24" s="179"/>
      <c r="E24" s="178"/>
      <c r="F24" s="177"/>
      <c r="G24" s="176"/>
      <c r="H24" s="174"/>
    </row>
    <row r="25" spans="1:9" ht="12" customHeight="1" x14ac:dyDescent="0.15">
      <c r="A25" s="172"/>
      <c r="B25" s="171" t="s">
        <v>103</v>
      </c>
      <c r="C25" s="162"/>
      <c r="D25" s="162">
        <v>2</v>
      </c>
      <c r="E25" s="170">
        <v>2000</v>
      </c>
      <c r="F25" s="162"/>
      <c r="G25" s="169">
        <f>D25*E25</f>
        <v>4000</v>
      </c>
      <c r="H25" s="167" t="s">
        <v>195</v>
      </c>
    </row>
    <row r="26" spans="1:9" ht="12" customHeight="1" x14ac:dyDescent="0.15">
      <c r="A26" s="172"/>
      <c r="B26" s="171" t="s">
        <v>104</v>
      </c>
      <c r="C26" s="162"/>
      <c r="D26" s="162">
        <v>2</v>
      </c>
      <c r="E26" s="170">
        <v>150</v>
      </c>
      <c r="F26" s="162"/>
      <c r="G26" s="169">
        <f>D26*E26</f>
        <v>300</v>
      </c>
      <c r="H26" s="167" t="s">
        <v>122</v>
      </c>
    </row>
    <row r="27" spans="1:9" ht="12" customHeight="1" thickBot="1" x14ac:dyDescent="0.2">
      <c r="A27" s="166"/>
      <c r="B27" s="165" t="s">
        <v>48</v>
      </c>
      <c r="C27" s="162"/>
      <c r="D27" s="164"/>
      <c r="E27" s="163"/>
      <c r="F27" s="162"/>
      <c r="G27" s="161">
        <f>D27*E27</f>
        <v>0</v>
      </c>
      <c r="H27" s="159"/>
    </row>
    <row r="28" spans="1:9" ht="12" customHeight="1" x14ac:dyDescent="0.15">
      <c r="A28" s="126"/>
      <c r="B28" s="125"/>
    </row>
    <row r="29" spans="1:9" ht="12" customHeight="1" x14ac:dyDescent="0.15">
      <c r="A29" s="126"/>
      <c r="B29" s="125"/>
      <c r="G29" s="322"/>
      <c r="H29" s="123"/>
      <c r="I29" s="123"/>
    </row>
    <row r="30" spans="1:9" ht="12" customHeight="1" x14ac:dyDescent="0.15">
      <c r="A30" s="158" t="s">
        <v>5</v>
      </c>
      <c r="B30" s="125"/>
      <c r="C30" s="123"/>
      <c r="D30" s="246"/>
      <c r="E30" s="122"/>
      <c r="F30" s="123"/>
      <c r="G30" s="123"/>
      <c r="H30" s="122"/>
      <c r="I30" s="123"/>
    </row>
    <row r="31" spans="1:9" ht="12" customHeight="1" thickBot="1" x14ac:dyDescent="0.2">
      <c r="A31" s="126"/>
      <c r="B31" s="125"/>
      <c r="D31" s="319"/>
      <c r="E31" s="122"/>
      <c r="G31" s="122"/>
      <c r="H31" s="122"/>
      <c r="I31" s="123"/>
    </row>
    <row r="32" spans="1:9" ht="12" customHeight="1" x14ac:dyDescent="0.15">
      <c r="A32" s="157" t="s">
        <v>0</v>
      </c>
      <c r="B32" s="156"/>
      <c r="C32" s="325"/>
      <c r="D32" s="356" t="s">
        <v>41</v>
      </c>
      <c r="E32" s="357"/>
      <c r="F32" s="326"/>
      <c r="G32" s="300" t="s">
        <v>124</v>
      </c>
      <c r="H32" s="324"/>
      <c r="I32" s="123"/>
    </row>
    <row r="33" spans="1:9" ht="12" customHeight="1" x14ac:dyDescent="0.15">
      <c r="A33" s="152"/>
      <c r="B33" s="151"/>
      <c r="C33" s="323"/>
      <c r="D33" s="301" t="s">
        <v>3</v>
      </c>
      <c r="E33" s="303" t="s">
        <v>4</v>
      </c>
      <c r="F33" s="223"/>
      <c r="G33" s="302"/>
      <c r="H33" s="122"/>
      <c r="I33" s="123"/>
    </row>
    <row r="34" spans="1:9" ht="12" customHeight="1" x14ac:dyDescent="0.15">
      <c r="A34" s="145" t="s">
        <v>1</v>
      </c>
      <c r="B34" s="145"/>
      <c r="C34" s="320"/>
      <c r="D34" s="144">
        <v>6191</v>
      </c>
      <c r="E34" s="143">
        <f>D34/D36*E36</f>
        <v>0.56103307657453561</v>
      </c>
      <c r="F34" s="258"/>
      <c r="G34" s="327">
        <f>ROUND(($G$14*E34)*20,0)/20</f>
        <v>19243.45</v>
      </c>
      <c r="H34" s="321"/>
      <c r="I34" s="123"/>
    </row>
    <row r="35" spans="1:9" ht="12" customHeight="1" x14ac:dyDescent="0.15">
      <c r="A35" s="145" t="s">
        <v>43</v>
      </c>
      <c r="B35" s="145"/>
      <c r="C35" s="320"/>
      <c r="D35" s="144">
        <v>4844</v>
      </c>
      <c r="E35" s="143">
        <f>D35/D36*E36</f>
        <v>0.43896692342546445</v>
      </c>
      <c r="F35" s="258"/>
      <c r="G35" s="327">
        <f>ROUND(($G$14*E35)*20,0)/20</f>
        <v>15056.55</v>
      </c>
      <c r="H35" s="321"/>
      <c r="I35" s="123"/>
    </row>
    <row r="36" spans="1:9" ht="12" customHeight="1" thickBot="1" x14ac:dyDescent="0.2">
      <c r="A36" s="137" t="s">
        <v>6</v>
      </c>
      <c r="B36" s="136"/>
      <c r="C36" s="328"/>
      <c r="D36" s="135">
        <f>SUM(D34:D35)</f>
        <v>11035</v>
      </c>
      <c r="E36" s="134">
        <v>1</v>
      </c>
      <c r="F36" s="329"/>
      <c r="G36" s="330">
        <f>SUM(G34:G35)</f>
        <v>34300</v>
      </c>
      <c r="H36" s="321"/>
      <c r="I36" s="123"/>
    </row>
    <row r="37" spans="1:9" ht="12" customHeight="1" x14ac:dyDescent="0.15">
      <c r="A37" s="126" t="s">
        <v>40</v>
      </c>
      <c r="B37" s="125"/>
      <c r="D37" s="120"/>
      <c r="E37" s="120"/>
      <c r="G37" s="120"/>
      <c r="H37" s="122"/>
      <c r="I37" s="123"/>
    </row>
    <row r="38" spans="1:9" ht="12" customHeight="1" x14ac:dyDescent="0.15">
      <c r="A38" s="126"/>
      <c r="B38" s="125"/>
      <c r="E38" s="246"/>
      <c r="G38" s="122"/>
      <c r="H38" s="122"/>
      <c r="I38" s="123"/>
    </row>
    <row r="39" spans="1:9" ht="12" customHeight="1" x14ac:dyDescent="0.15">
      <c r="A39" s="126"/>
      <c r="B39" s="125"/>
      <c r="C39" s="148"/>
      <c r="D39" s="148"/>
      <c r="E39" s="148"/>
      <c r="F39" s="148"/>
      <c r="G39" s="148"/>
      <c r="H39" s="148"/>
    </row>
    <row r="40" spans="1:9" ht="12" customHeight="1" x14ac:dyDescent="0.15">
      <c r="A40" s="126"/>
      <c r="B40" s="125"/>
      <c r="C40" s="120"/>
      <c r="D40" s="120"/>
      <c r="E40" s="120"/>
      <c r="F40" s="120"/>
      <c r="G40" s="120"/>
    </row>
    <row r="41" spans="1:9" ht="12" customHeight="1" x14ac:dyDescent="0.15">
      <c r="A41" s="126"/>
      <c r="B41" s="125"/>
      <c r="C41" s="120"/>
      <c r="D41" s="120"/>
      <c r="E41" s="120"/>
      <c r="F41" s="120"/>
      <c r="G41" s="120"/>
    </row>
    <row r="42" spans="1:9" ht="12" customHeight="1" x14ac:dyDescent="0.15">
      <c r="A42" s="126"/>
      <c r="B42" s="125"/>
      <c r="C42" s="120"/>
      <c r="D42" s="120"/>
      <c r="E42" s="120"/>
      <c r="F42" s="120"/>
      <c r="G42" s="120"/>
    </row>
    <row r="43" spans="1:9" ht="12" customHeight="1" x14ac:dyDescent="0.15">
      <c r="A43" s="126"/>
      <c r="B43" s="125"/>
      <c r="C43" s="120"/>
      <c r="D43" s="120"/>
      <c r="E43" s="120"/>
      <c r="F43" s="120"/>
      <c r="G43" s="120"/>
    </row>
    <row r="44" spans="1:9" ht="12" customHeight="1" x14ac:dyDescent="0.15">
      <c r="A44" s="126"/>
      <c r="B44" s="125"/>
      <c r="C44" s="120"/>
      <c r="D44" s="120"/>
      <c r="E44" s="120"/>
      <c r="F44" s="120"/>
      <c r="G44" s="120"/>
    </row>
    <row r="45" spans="1:9" ht="12" customHeight="1" x14ac:dyDescent="0.15">
      <c r="A45" s="126"/>
      <c r="B45" s="125"/>
      <c r="C45" s="120"/>
      <c r="D45" s="120"/>
      <c r="E45" s="120"/>
      <c r="F45" s="120"/>
      <c r="G45" s="120"/>
    </row>
    <row r="46" spans="1:9" ht="12" customHeight="1" x14ac:dyDescent="0.15">
      <c r="A46" s="126"/>
      <c r="B46" s="125"/>
      <c r="C46" s="120"/>
      <c r="D46" s="120"/>
      <c r="E46" s="120"/>
      <c r="F46" s="120"/>
      <c r="G46" s="120"/>
    </row>
    <row r="47" spans="1:9" ht="12" customHeight="1" x14ac:dyDescent="0.15">
      <c r="A47" s="126"/>
      <c r="B47" s="125"/>
      <c r="C47" s="120"/>
      <c r="D47" s="120"/>
      <c r="E47" s="120"/>
      <c r="F47" s="120"/>
      <c r="G47" s="120"/>
    </row>
    <row r="48" spans="1:9" ht="12" customHeight="1" x14ac:dyDescent="0.15">
      <c r="A48" s="126"/>
      <c r="B48" s="125"/>
      <c r="C48" s="120"/>
      <c r="D48" s="120"/>
      <c r="E48" s="120"/>
      <c r="F48" s="120"/>
      <c r="G48" s="120"/>
    </row>
    <row r="49" spans="1:7" ht="12" customHeight="1" x14ac:dyDescent="0.15">
      <c r="A49" s="126"/>
      <c r="B49" s="125"/>
      <c r="C49" s="120"/>
      <c r="D49" s="120"/>
      <c r="E49" s="120"/>
      <c r="F49" s="120"/>
      <c r="G49" s="120"/>
    </row>
    <row r="50" spans="1:7" ht="12" customHeight="1" x14ac:dyDescent="0.15">
      <c r="A50" s="126"/>
      <c r="B50" s="125"/>
      <c r="C50" s="120"/>
      <c r="D50" s="120"/>
      <c r="E50" s="120"/>
      <c r="F50" s="120"/>
      <c r="G50" s="120"/>
    </row>
    <row r="51" spans="1:7" ht="12" customHeight="1" x14ac:dyDescent="0.15">
      <c r="A51" s="126"/>
      <c r="B51" s="125"/>
      <c r="C51" s="120"/>
      <c r="D51" s="120"/>
      <c r="E51" s="120"/>
      <c r="F51" s="120"/>
      <c r="G51" s="120"/>
    </row>
    <row r="52" spans="1:7" ht="12" customHeight="1" x14ac:dyDescent="0.15">
      <c r="A52" s="126"/>
      <c r="B52" s="125"/>
      <c r="C52" s="120"/>
      <c r="D52" s="120"/>
      <c r="E52" s="120"/>
      <c r="F52" s="120"/>
      <c r="G52" s="120"/>
    </row>
    <row r="53" spans="1:7" ht="12" customHeight="1" x14ac:dyDescent="0.15">
      <c r="A53" s="126"/>
      <c r="B53" s="125"/>
      <c r="C53" s="120"/>
      <c r="D53" s="120"/>
      <c r="E53" s="120"/>
      <c r="F53" s="120"/>
      <c r="G53" s="120"/>
    </row>
    <row r="54" spans="1:7" ht="12" customHeight="1" x14ac:dyDescent="0.15">
      <c r="A54" s="126"/>
      <c r="B54" s="125"/>
      <c r="C54" s="120"/>
      <c r="D54" s="120"/>
      <c r="E54" s="120"/>
      <c r="F54" s="120"/>
      <c r="G54" s="120"/>
    </row>
    <row r="55" spans="1:7" ht="12" customHeight="1" x14ac:dyDescent="0.15">
      <c r="A55" s="126"/>
      <c r="B55" s="125"/>
      <c r="C55" s="120"/>
      <c r="D55" s="120"/>
      <c r="E55" s="120"/>
      <c r="F55" s="120"/>
      <c r="G55" s="120"/>
    </row>
    <row r="56" spans="1:7" ht="12" customHeight="1" x14ac:dyDescent="0.15">
      <c r="A56" s="126"/>
      <c r="B56" s="125"/>
      <c r="C56" s="120"/>
      <c r="D56" s="120"/>
      <c r="E56" s="120"/>
      <c r="F56" s="120"/>
      <c r="G56" s="120"/>
    </row>
    <row r="57" spans="1:7" ht="12" customHeight="1" x14ac:dyDescent="0.15">
      <c r="A57" s="126"/>
      <c r="B57" s="125"/>
      <c r="C57" s="120"/>
      <c r="D57" s="120"/>
      <c r="E57" s="120"/>
      <c r="F57" s="120"/>
      <c r="G57" s="120"/>
    </row>
    <row r="58" spans="1:7" ht="12" customHeight="1" x14ac:dyDescent="0.15">
      <c r="A58" s="126"/>
      <c r="B58" s="125"/>
      <c r="C58" s="120"/>
      <c r="D58" s="120"/>
      <c r="E58" s="120"/>
      <c r="F58" s="120"/>
      <c r="G58" s="120"/>
    </row>
    <row r="59" spans="1:7" ht="12" customHeight="1" x14ac:dyDescent="0.15">
      <c r="A59" s="126"/>
      <c r="B59" s="125"/>
      <c r="C59" s="120"/>
      <c r="D59" s="120"/>
      <c r="E59" s="120"/>
      <c r="F59" s="120"/>
      <c r="G59" s="120"/>
    </row>
    <row r="60" spans="1:7" ht="12" customHeight="1" x14ac:dyDescent="0.15">
      <c r="A60" s="126"/>
      <c r="B60" s="125"/>
      <c r="C60" s="120"/>
      <c r="D60" s="120"/>
      <c r="E60" s="120"/>
      <c r="F60" s="120"/>
      <c r="G60" s="120"/>
    </row>
    <row r="61" spans="1:7" ht="12" customHeight="1" x14ac:dyDescent="0.15">
      <c r="A61" s="126"/>
      <c r="B61" s="125"/>
      <c r="C61" s="120"/>
      <c r="D61" s="120"/>
      <c r="E61" s="120"/>
      <c r="F61" s="120"/>
      <c r="G61" s="120"/>
    </row>
    <row r="62" spans="1:7" ht="12" customHeight="1" x14ac:dyDescent="0.15">
      <c r="A62" s="126"/>
      <c r="B62" s="125"/>
      <c r="C62" s="120"/>
      <c r="D62" s="120"/>
      <c r="E62" s="120"/>
      <c r="F62" s="120"/>
      <c r="G62" s="120"/>
    </row>
    <row r="63" spans="1:7" ht="12" customHeight="1" x14ac:dyDescent="0.15">
      <c r="A63" s="126"/>
      <c r="B63" s="125"/>
      <c r="C63" s="120"/>
      <c r="D63" s="120"/>
      <c r="E63" s="120"/>
      <c r="F63" s="120"/>
      <c r="G63" s="120"/>
    </row>
    <row r="64" spans="1:7" ht="12" customHeight="1" x14ac:dyDescent="0.15">
      <c r="A64" s="126"/>
      <c r="B64" s="125"/>
      <c r="C64" s="120"/>
      <c r="D64" s="120"/>
      <c r="E64" s="120"/>
      <c r="F64" s="120"/>
      <c r="G64" s="120"/>
    </row>
    <row r="65" spans="1:7" ht="12" customHeight="1" x14ac:dyDescent="0.15">
      <c r="A65" s="126"/>
      <c r="B65" s="125"/>
      <c r="C65" s="120"/>
      <c r="D65" s="120"/>
      <c r="E65" s="120"/>
      <c r="F65" s="120"/>
      <c r="G65" s="120"/>
    </row>
    <row r="66" spans="1:7" ht="12" customHeight="1" x14ac:dyDescent="0.15">
      <c r="A66" s="126"/>
      <c r="B66" s="125"/>
      <c r="C66" s="120"/>
      <c r="D66" s="120"/>
      <c r="E66" s="120"/>
      <c r="F66" s="120"/>
      <c r="G66" s="120"/>
    </row>
    <row r="67" spans="1:7" ht="12" customHeight="1" x14ac:dyDescent="0.15">
      <c r="A67" s="126"/>
      <c r="B67" s="125"/>
      <c r="C67" s="120"/>
      <c r="D67" s="120"/>
      <c r="E67" s="120"/>
      <c r="F67" s="120"/>
      <c r="G67" s="120"/>
    </row>
    <row r="68" spans="1:7" ht="12" customHeight="1" x14ac:dyDescent="0.15">
      <c r="A68" s="126"/>
      <c r="B68" s="125"/>
      <c r="C68" s="120"/>
      <c r="D68" s="120"/>
      <c r="E68" s="120"/>
      <c r="F68" s="120"/>
      <c r="G68" s="120"/>
    </row>
    <row r="69" spans="1:7" ht="12" customHeight="1" x14ac:dyDescent="0.15">
      <c r="A69" s="126"/>
      <c r="B69" s="125"/>
      <c r="C69" s="120"/>
      <c r="D69" s="120"/>
      <c r="E69" s="120"/>
      <c r="F69" s="120"/>
      <c r="G69" s="120"/>
    </row>
    <row r="70" spans="1:7" ht="12" customHeight="1" x14ac:dyDescent="0.15">
      <c r="A70" s="126"/>
      <c r="B70" s="125"/>
      <c r="C70" s="120"/>
      <c r="D70" s="120"/>
      <c r="E70" s="120"/>
      <c r="F70" s="120"/>
      <c r="G70" s="120"/>
    </row>
    <row r="71" spans="1:7" ht="12" customHeight="1" x14ac:dyDescent="0.15">
      <c r="A71" s="126"/>
      <c r="B71" s="125"/>
      <c r="C71" s="120"/>
      <c r="D71" s="120"/>
      <c r="E71" s="120"/>
      <c r="F71" s="120"/>
      <c r="G71" s="120"/>
    </row>
    <row r="72" spans="1:7" ht="12" customHeight="1" x14ac:dyDescent="0.15">
      <c r="A72" s="126"/>
      <c r="B72" s="125"/>
      <c r="C72" s="120"/>
      <c r="D72" s="120"/>
      <c r="E72" s="120"/>
      <c r="F72" s="120"/>
      <c r="G72" s="120"/>
    </row>
    <row r="73" spans="1:7" ht="12" customHeight="1" x14ac:dyDescent="0.15">
      <c r="A73" s="126"/>
      <c r="B73" s="125"/>
      <c r="C73" s="120"/>
      <c r="D73" s="120"/>
      <c r="E73" s="120"/>
      <c r="F73" s="120"/>
      <c r="G73" s="120"/>
    </row>
    <row r="74" spans="1:7" ht="12" customHeight="1" x14ac:dyDescent="0.15">
      <c r="A74" s="126"/>
      <c r="B74" s="125"/>
      <c r="C74" s="120"/>
      <c r="D74" s="120"/>
      <c r="E74" s="120"/>
      <c r="F74" s="120"/>
      <c r="G74" s="120"/>
    </row>
    <row r="75" spans="1:7" ht="12" customHeight="1" x14ac:dyDescent="0.15">
      <c r="A75" s="126"/>
      <c r="B75" s="125"/>
      <c r="C75" s="120"/>
      <c r="D75" s="120"/>
      <c r="E75" s="120"/>
      <c r="F75" s="120"/>
      <c r="G75" s="120"/>
    </row>
    <row r="76" spans="1:7" ht="12" customHeight="1" x14ac:dyDescent="0.15">
      <c r="A76" s="126"/>
      <c r="B76" s="125"/>
      <c r="C76" s="120"/>
      <c r="D76" s="120"/>
      <c r="E76" s="120"/>
      <c r="F76" s="120"/>
      <c r="G76" s="120"/>
    </row>
    <row r="77" spans="1:7" ht="12" customHeight="1" x14ac:dyDescent="0.15">
      <c r="A77" s="126"/>
      <c r="B77" s="125"/>
      <c r="C77" s="120"/>
      <c r="D77" s="120"/>
      <c r="E77" s="120"/>
      <c r="F77" s="120"/>
      <c r="G77" s="120"/>
    </row>
    <row r="78" spans="1:7" ht="12" customHeight="1" x14ac:dyDescent="0.15">
      <c r="A78" s="126"/>
      <c r="B78" s="125"/>
      <c r="C78" s="120"/>
      <c r="D78" s="120"/>
      <c r="E78" s="120"/>
      <c r="F78" s="120"/>
      <c r="G78" s="120"/>
    </row>
    <row r="79" spans="1:7" ht="12" customHeight="1" x14ac:dyDescent="0.15">
      <c r="A79" s="126"/>
      <c r="B79" s="125"/>
      <c r="C79" s="120"/>
      <c r="D79" s="120"/>
      <c r="E79" s="120"/>
      <c r="F79" s="120"/>
      <c r="G79" s="120"/>
    </row>
    <row r="80" spans="1:7" ht="12" customHeight="1" x14ac:dyDescent="0.15">
      <c r="A80" s="126"/>
      <c r="B80" s="125"/>
      <c r="C80" s="120"/>
      <c r="D80" s="120"/>
      <c r="E80" s="120"/>
      <c r="F80" s="120"/>
      <c r="G80" s="120"/>
    </row>
    <row r="81" spans="1:7" ht="12" customHeight="1" x14ac:dyDescent="0.15">
      <c r="A81" s="126"/>
      <c r="B81" s="125"/>
      <c r="C81" s="120"/>
      <c r="D81" s="120"/>
      <c r="E81" s="120"/>
      <c r="F81" s="120"/>
      <c r="G81" s="120"/>
    </row>
    <row r="82" spans="1:7" ht="12" customHeight="1" x14ac:dyDescent="0.15">
      <c r="A82" s="126"/>
      <c r="B82" s="125"/>
      <c r="C82" s="120"/>
      <c r="D82" s="120"/>
      <c r="E82" s="120"/>
      <c r="F82" s="120"/>
      <c r="G82" s="120"/>
    </row>
    <row r="83" spans="1:7" ht="12" customHeight="1" x14ac:dyDescent="0.15">
      <c r="A83" s="126"/>
      <c r="B83" s="125"/>
      <c r="C83" s="120"/>
      <c r="D83" s="120"/>
      <c r="E83" s="120"/>
      <c r="F83" s="120"/>
      <c r="G83" s="120"/>
    </row>
    <row r="84" spans="1:7" ht="12" customHeight="1" x14ac:dyDescent="0.15">
      <c r="A84" s="126"/>
      <c r="B84" s="125"/>
      <c r="C84" s="120"/>
      <c r="D84" s="120"/>
      <c r="E84" s="120"/>
      <c r="F84" s="120"/>
      <c r="G84" s="120"/>
    </row>
    <row r="85" spans="1:7" ht="12" customHeight="1" x14ac:dyDescent="0.15">
      <c r="A85" s="126"/>
      <c r="B85" s="125"/>
      <c r="C85" s="120"/>
      <c r="D85" s="120"/>
      <c r="E85" s="120"/>
      <c r="F85" s="120"/>
      <c r="G85" s="120"/>
    </row>
    <row r="86" spans="1:7" ht="12" customHeight="1" x14ac:dyDescent="0.15">
      <c r="A86" s="126"/>
      <c r="B86" s="125"/>
      <c r="C86" s="120"/>
      <c r="D86" s="120"/>
      <c r="E86" s="120"/>
      <c r="F86" s="120"/>
      <c r="G86" s="120"/>
    </row>
    <row r="87" spans="1:7" ht="12" customHeight="1" x14ac:dyDescent="0.15">
      <c r="A87" s="126"/>
      <c r="B87" s="125"/>
      <c r="C87" s="120"/>
      <c r="D87" s="120"/>
      <c r="E87" s="120"/>
      <c r="F87" s="120"/>
      <c r="G87" s="120"/>
    </row>
    <row r="88" spans="1:7" ht="12" customHeight="1" x14ac:dyDescent="0.15">
      <c r="A88" s="126"/>
      <c r="B88" s="125"/>
      <c r="C88" s="120"/>
      <c r="D88" s="120"/>
      <c r="E88" s="120"/>
      <c r="F88" s="120"/>
      <c r="G88" s="120"/>
    </row>
    <row r="89" spans="1:7" ht="12" customHeight="1" x14ac:dyDescent="0.15">
      <c r="A89" s="126"/>
      <c r="B89" s="125"/>
      <c r="C89" s="120"/>
      <c r="D89" s="120"/>
      <c r="E89" s="120"/>
      <c r="F89" s="120"/>
      <c r="G89" s="120"/>
    </row>
    <row r="90" spans="1:7" ht="12" customHeight="1" x14ac:dyDescent="0.15">
      <c r="A90" s="126"/>
      <c r="B90" s="125"/>
      <c r="C90" s="120"/>
      <c r="D90" s="120"/>
      <c r="E90" s="120"/>
      <c r="F90" s="120"/>
      <c r="G90" s="120"/>
    </row>
    <row r="91" spans="1:7" ht="12" customHeight="1" x14ac:dyDescent="0.15">
      <c r="A91" s="126"/>
      <c r="B91" s="125"/>
      <c r="C91" s="120"/>
      <c r="D91" s="120"/>
      <c r="E91" s="120"/>
      <c r="F91" s="120"/>
      <c r="G91" s="120"/>
    </row>
    <row r="92" spans="1:7" ht="12" customHeight="1" x14ac:dyDescent="0.15">
      <c r="A92" s="126"/>
      <c r="B92" s="125"/>
      <c r="C92" s="120"/>
      <c r="D92" s="120"/>
      <c r="E92" s="120"/>
      <c r="F92" s="120"/>
      <c r="G92" s="120"/>
    </row>
    <row r="93" spans="1:7" ht="12" customHeight="1" x14ac:dyDescent="0.15">
      <c r="A93" s="126"/>
      <c r="B93" s="125"/>
      <c r="C93" s="120"/>
      <c r="D93" s="120"/>
      <c r="E93" s="120"/>
      <c r="F93" s="120"/>
      <c r="G93" s="120"/>
    </row>
    <row r="94" spans="1:7" ht="12" customHeight="1" x14ac:dyDescent="0.15">
      <c r="A94" s="126"/>
      <c r="B94" s="125"/>
      <c r="C94" s="120"/>
      <c r="D94" s="120"/>
      <c r="E94" s="120"/>
      <c r="F94" s="120"/>
      <c r="G94" s="120"/>
    </row>
    <row r="95" spans="1:7" ht="12" customHeight="1" x14ac:dyDescent="0.15">
      <c r="A95" s="126"/>
      <c r="B95" s="125"/>
      <c r="C95" s="120"/>
      <c r="D95" s="120"/>
      <c r="E95" s="120"/>
      <c r="F95" s="120"/>
      <c r="G95" s="120"/>
    </row>
    <row r="96" spans="1:7" ht="12" customHeight="1" x14ac:dyDescent="0.15">
      <c r="A96" s="126"/>
      <c r="B96" s="125"/>
      <c r="C96" s="120"/>
      <c r="D96" s="120"/>
      <c r="E96" s="120"/>
      <c r="F96" s="120"/>
      <c r="G96" s="120"/>
    </row>
    <row r="97" spans="1:7" ht="12" customHeight="1" x14ac:dyDescent="0.15">
      <c r="A97" s="126"/>
      <c r="B97" s="125"/>
      <c r="C97" s="120"/>
      <c r="D97" s="120"/>
      <c r="E97" s="120"/>
      <c r="F97" s="120"/>
      <c r="G97" s="120"/>
    </row>
    <row r="98" spans="1:7" ht="12" customHeight="1" x14ac:dyDescent="0.15">
      <c r="A98" s="126"/>
      <c r="B98" s="125"/>
      <c r="C98" s="120"/>
      <c r="D98" s="120"/>
      <c r="E98" s="120"/>
      <c r="F98" s="120"/>
      <c r="G98" s="120"/>
    </row>
    <row r="99" spans="1:7" ht="12" customHeight="1" x14ac:dyDescent="0.15">
      <c r="A99" s="126"/>
      <c r="B99" s="125"/>
      <c r="C99" s="120"/>
      <c r="D99" s="120"/>
      <c r="E99" s="120"/>
      <c r="F99" s="120"/>
      <c r="G99" s="120"/>
    </row>
    <row r="100" spans="1:7" ht="12" customHeight="1" x14ac:dyDescent="0.15">
      <c r="A100" s="126"/>
      <c r="B100" s="125"/>
      <c r="C100" s="120"/>
      <c r="D100" s="120"/>
      <c r="E100" s="120"/>
      <c r="F100" s="120"/>
      <c r="G100" s="120"/>
    </row>
    <row r="101" spans="1:7" ht="12" customHeight="1" x14ac:dyDescent="0.15">
      <c r="A101" s="126"/>
      <c r="B101" s="125"/>
      <c r="C101" s="120"/>
      <c r="D101" s="120"/>
      <c r="E101" s="120"/>
      <c r="F101" s="120"/>
      <c r="G101" s="120"/>
    </row>
    <row r="102" spans="1:7" ht="12" customHeight="1" x14ac:dyDescent="0.15">
      <c r="A102" s="126"/>
      <c r="B102" s="125"/>
      <c r="C102" s="120"/>
      <c r="D102" s="120"/>
      <c r="E102" s="120"/>
      <c r="F102" s="120"/>
      <c r="G102" s="120"/>
    </row>
    <row r="103" spans="1:7" ht="12" customHeight="1" x14ac:dyDescent="0.15">
      <c r="A103" s="126"/>
      <c r="B103" s="125"/>
      <c r="C103" s="120"/>
      <c r="D103" s="120"/>
      <c r="E103" s="120"/>
      <c r="F103" s="120"/>
      <c r="G103" s="120"/>
    </row>
    <row r="104" spans="1:7" ht="12" customHeight="1" x14ac:dyDescent="0.15">
      <c r="A104" s="126"/>
      <c r="B104" s="125"/>
      <c r="C104" s="120"/>
      <c r="D104" s="120"/>
      <c r="E104" s="120"/>
      <c r="F104" s="120"/>
      <c r="G104" s="120"/>
    </row>
    <row r="105" spans="1:7" ht="12" customHeight="1" x14ac:dyDescent="0.15">
      <c r="A105" s="126"/>
      <c r="B105" s="125"/>
      <c r="C105" s="120"/>
      <c r="D105" s="120"/>
      <c r="E105" s="120"/>
      <c r="F105" s="120"/>
      <c r="G105" s="120"/>
    </row>
    <row r="106" spans="1:7" ht="12" customHeight="1" x14ac:dyDescent="0.15">
      <c r="A106" s="126"/>
      <c r="B106" s="125"/>
      <c r="C106" s="120"/>
      <c r="D106" s="120"/>
      <c r="E106" s="120"/>
      <c r="F106" s="120"/>
      <c r="G106" s="120"/>
    </row>
    <row r="107" spans="1:7" ht="12" customHeight="1" x14ac:dyDescent="0.15">
      <c r="A107" s="126"/>
      <c r="B107" s="125"/>
      <c r="C107" s="120"/>
      <c r="D107" s="120"/>
      <c r="E107" s="120"/>
      <c r="F107" s="120"/>
      <c r="G107" s="120"/>
    </row>
    <row r="108" spans="1:7" ht="12" customHeight="1" x14ac:dyDescent="0.15">
      <c r="A108" s="126"/>
      <c r="B108" s="125"/>
      <c r="C108" s="120"/>
      <c r="D108" s="120"/>
      <c r="E108" s="120"/>
      <c r="F108" s="120"/>
      <c r="G108" s="120"/>
    </row>
    <row r="109" spans="1:7" ht="12" customHeight="1" x14ac:dyDescent="0.15">
      <c r="A109" s="126"/>
      <c r="B109" s="125"/>
      <c r="C109" s="120"/>
      <c r="D109" s="120"/>
      <c r="E109" s="120"/>
      <c r="F109" s="120"/>
      <c r="G109" s="120"/>
    </row>
    <row r="110" spans="1:7" ht="12" customHeight="1" x14ac:dyDescent="0.15">
      <c r="A110" s="126"/>
      <c r="B110" s="125"/>
      <c r="C110" s="120"/>
      <c r="D110" s="120"/>
      <c r="E110" s="120"/>
      <c r="F110" s="120"/>
      <c r="G110" s="120"/>
    </row>
    <row r="111" spans="1:7" ht="12" customHeight="1" x14ac:dyDescent="0.15">
      <c r="A111" s="126"/>
      <c r="B111" s="125"/>
      <c r="C111" s="120"/>
      <c r="D111" s="120"/>
      <c r="E111" s="120"/>
      <c r="F111" s="120"/>
      <c r="G111" s="120"/>
    </row>
    <row r="112" spans="1:7" ht="12" customHeight="1" x14ac:dyDescent="0.15">
      <c r="A112" s="126"/>
      <c r="B112" s="125"/>
      <c r="C112" s="120"/>
      <c r="D112" s="120"/>
      <c r="E112" s="120"/>
      <c r="F112" s="120"/>
      <c r="G112" s="120"/>
    </row>
    <row r="113" spans="1:7" ht="12" customHeight="1" x14ac:dyDescent="0.15">
      <c r="A113" s="126"/>
      <c r="B113" s="125"/>
      <c r="C113" s="120"/>
      <c r="D113" s="120"/>
      <c r="E113" s="120"/>
      <c r="F113" s="120"/>
      <c r="G113" s="120"/>
    </row>
    <row r="114" spans="1:7" ht="12" customHeight="1" x14ac:dyDescent="0.15">
      <c r="A114" s="126"/>
      <c r="B114" s="125"/>
      <c r="C114" s="120"/>
      <c r="D114" s="120"/>
      <c r="E114" s="120"/>
      <c r="F114" s="120"/>
      <c r="G114" s="120"/>
    </row>
    <row r="115" spans="1:7" ht="12" customHeight="1" x14ac:dyDescent="0.15">
      <c r="A115" s="126"/>
      <c r="B115" s="125"/>
      <c r="C115" s="120"/>
      <c r="D115" s="120"/>
      <c r="E115" s="120"/>
      <c r="F115" s="120"/>
      <c r="G115" s="120"/>
    </row>
    <row r="116" spans="1:7" ht="12" customHeight="1" x14ac:dyDescent="0.15">
      <c r="A116" s="126"/>
      <c r="B116" s="125"/>
      <c r="C116" s="120"/>
      <c r="D116" s="120"/>
      <c r="E116" s="120"/>
      <c r="F116" s="120"/>
      <c r="G116" s="120"/>
    </row>
    <row r="117" spans="1:7" ht="12" customHeight="1" x14ac:dyDescent="0.15">
      <c r="A117" s="126"/>
      <c r="B117" s="125"/>
      <c r="C117" s="120"/>
      <c r="D117" s="120"/>
      <c r="E117" s="120"/>
      <c r="F117" s="120"/>
      <c r="G117" s="120"/>
    </row>
    <row r="118" spans="1:7" ht="12" customHeight="1" x14ac:dyDescent="0.15">
      <c r="A118" s="126"/>
      <c r="B118" s="125"/>
      <c r="C118" s="120"/>
      <c r="D118" s="120"/>
      <c r="E118" s="120"/>
      <c r="F118" s="120"/>
      <c r="G118" s="120"/>
    </row>
    <row r="119" spans="1:7" ht="12" customHeight="1" x14ac:dyDescent="0.15">
      <c r="A119" s="126"/>
      <c r="B119" s="125"/>
      <c r="C119" s="120"/>
      <c r="D119" s="120"/>
      <c r="E119" s="120"/>
      <c r="F119" s="120"/>
      <c r="G119" s="120"/>
    </row>
    <row r="120" spans="1:7" ht="12" customHeight="1" x14ac:dyDescent="0.15">
      <c r="A120" s="126"/>
      <c r="B120" s="125"/>
      <c r="C120" s="120"/>
      <c r="D120" s="120"/>
      <c r="E120" s="120"/>
      <c r="F120" s="120"/>
      <c r="G120" s="120"/>
    </row>
    <row r="121" spans="1:7" ht="12" customHeight="1" x14ac:dyDescent="0.15">
      <c r="C121" s="120"/>
      <c r="D121" s="120"/>
      <c r="E121" s="120"/>
      <c r="F121" s="120"/>
      <c r="G121" s="120"/>
    </row>
    <row r="122" spans="1:7" ht="12" customHeight="1" x14ac:dyDescent="0.15">
      <c r="C122" s="120"/>
      <c r="D122" s="120"/>
      <c r="E122" s="120"/>
      <c r="F122" s="120"/>
      <c r="G122" s="120"/>
    </row>
    <row r="123" spans="1:7" ht="12" customHeight="1" x14ac:dyDescent="0.15">
      <c r="C123" s="120"/>
      <c r="D123" s="120"/>
      <c r="E123" s="120"/>
      <c r="F123" s="120"/>
      <c r="G123" s="120"/>
    </row>
    <row r="124" spans="1:7" ht="12" customHeight="1" x14ac:dyDescent="0.15">
      <c r="C124" s="120"/>
      <c r="D124" s="120"/>
      <c r="E124" s="120"/>
      <c r="F124" s="120"/>
      <c r="G124" s="120"/>
    </row>
    <row r="125" spans="1:7" ht="12" customHeight="1" x14ac:dyDescent="0.15">
      <c r="C125" s="120"/>
      <c r="D125" s="120"/>
      <c r="E125" s="120"/>
      <c r="F125" s="120"/>
      <c r="G125" s="120"/>
    </row>
    <row r="126" spans="1:7" ht="12" customHeight="1" x14ac:dyDescent="0.15">
      <c r="C126" s="120"/>
      <c r="D126" s="120"/>
      <c r="E126" s="120"/>
      <c r="F126" s="120"/>
      <c r="G126" s="120"/>
    </row>
    <row r="127" spans="1:7" ht="12" customHeight="1" x14ac:dyDescent="0.15">
      <c r="C127" s="120"/>
      <c r="D127" s="120"/>
      <c r="E127" s="120"/>
      <c r="F127" s="120"/>
      <c r="G127" s="120"/>
    </row>
    <row r="128" spans="1:7" ht="12" customHeight="1" x14ac:dyDescent="0.15">
      <c r="C128" s="120"/>
      <c r="D128" s="120"/>
      <c r="E128" s="120"/>
      <c r="F128" s="120"/>
      <c r="G128" s="120"/>
    </row>
    <row r="129" spans="1:7" ht="12" customHeight="1" x14ac:dyDescent="0.15">
      <c r="C129" s="120"/>
      <c r="D129" s="120"/>
      <c r="E129" s="120"/>
      <c r="F129" s="120"/>
      <c r="G129" s="120"/>
    </row>
    <row r="130" spans="1:7" ht="12" customHeight="1" x14ac:dyDescent="0.15">
      <c r="C130" s="120"/>
      <c r="D130" s="120"/>
      <c r="E130" s="120"/>
      <c r="F130" s="120"/>
      <c r="G130" s="120"/>
    </row>
    <row r="131" spans="1:7" ht="12" customHeight="1" x14ac:dyDescent="0.15">
      <c r="A131" s="120"/>
      <c r="C131" s="120"/>
      <c r="D131" s="120"/>
      <c r="E131" s="120"/>
      <c r="F131" s="120"/>
      <c r="G131" s="120"/>
    </row>
    <row r="132" spans="1:7" ht="12" customHeight="1" x14ac:dyDescent="0.15">
      <c r="A132" s="120"/>
      <c r="C132" s="120"/>
      <c r="D132" s="120"/>
      <c r="E132" s="120"/>
      <c r="F132" s="120"/>
      <c r="G132" s="120"/>
    </row>
    <row r="133" spans="1:7" ht="12" customHeight="1" x14ac:dyDescent="0.15">
      <c r="A133" s="120"/>
      <c r="C133" s="120"/>
      <c r="D133" s="120"/>
      <c r="E133" s="120"/>
      <c r="F133" s="120"/>
      <c r="G133" s="120"/>
    </row>
    <row r="134" spans="1:7" ht="12" customHeight="1" x14ac:dyDescent="0.15">
      <c r="A134" s="120"/>
      <c r="C134" s="120"/>
      <c r="D134" s="120"/>
      <c r="E134" s="120"/>
      <c r="F134" s="120"/>
      <c r="G134" s="120"/>
    </row>
    <row r="135" spans="1:7" ht="12" customHeight="1" x14ac:dyDescent="0.15">
      <c r="A135" s="120"/>
      <c r="C135" s="120"/>
      <c r="D135" s="120"/>
      <c r="E135" s="120"/>
      <c r="F135" s="120"/>
      <c r="G135" s="120"/>
    </row>
    <row r="136" spans="1:7" ht="12" customHeight="1" x14ac:dyDescent="0.15">
      <c r="A136" s="120"/>
      <c r="C136" s="120"/>
      <c r="D136" s="120"/>
      <c r="E136" s="120"/>
      <c r="F136" s="120"/>
      <c r="G136" s="120"/>
    </row>
    <row r="137" spans="1:7" ht="12" customHeight="1" x14ac:dyDescent="0.15">
      <c r="A137" s="120"/>
      <c r="C137" s="120"/>
      <c r="D137" s="120"/>
      <c r="E137" s="120"/>
      <c r="F137" s="120"/>
      <c r="G137" s="120"/>
    </row>
    <row r="138" spans="1:7" ht="12" customHeight="1" x14ac:dyDescent="0.15">
      <c r="A138" s="120"/>
      <c r="C138" s="120"/>
      <c r="D138" s="120"/>
      <c r="E138" s="120"/>
      <c r="F138" s="120"/>
      <c r="G138" s="120"/>
    </row>
  </sheetData>
  <sheetProtection algorithmName="SHA-512" hashValue="VudnL44hC/bryZCQ/vPNiJOjGahRySnBrfVo/uh00AtMu8iZ5btM+tKJCONBmGRvb+UZLQryDvYLTFGCm69mFw==" saltValue="FDAQPwxtm32CVHBaNwKqrg==" spinCount="100000" sheet="1" objects="1" scenarios="1" selectLockedCells="1" selectUnlockedCells="1"/>
  <mergeCells count="1">
    <mergeCell ref="D32:E32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Vergleich Varianten</vt:lpstr>
      <vt:lpstr>V1 0 Polizisten</vt:lpstr>
      <vt:lpstr>V2 2 Polizisten</vt:lpstr>
      <vt:lpstr>V3 3 Polizisten</vt:lpstr>
      <vt:lpstr>V4 4 Polizisten</vt:lpstr>
      <vt:lpstr>Initialkosten Startjahr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Guidolin Jonas</cp:lastModifiedBy>
  <cp:lastPrinted>2020-01-29T08:55:05Z</cp:lastPrinted>
  <dcterms:created xsi:type="dcterms:W3CDTF">1996-10-17T05:27:31Z</dcterms:created>
  <dcterms:modified xsi:type="dcterms:W3CDTF">2020-09-03T13:21:49Z</dcterms:modified>
  <cp:contentStatus/>
</cp:coreProperties>
</file>